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RAČUNOVODSTVO 2026\Financijski izvještaji\0626\"/>
    </mc:Choice>
  </mc:AlternateContent>
  <xr:revisionPtr revIDLastSave="0" documentId="13_ncr:1_{E4FEF85B-AEA9-4B93-B486-09E2306781C9}" xr6:coauthVersionLast="37" xr6:coauthVersionMax="37" xr10:uidLastSave="{00000000-0000-0000-0000-000000000000}"/>
  <bookViews>
    <workbookView xWindow="-108" yWindow="-108" windowWidth="23256" windowHeight="12456" activeTab="4" xr2:uid="{00000000-000D-0000-FFFF-FFFF00000000}"/>
  </bookViews>
  <sheets>
    <sheet name="SAŽETAK" sheetId="1" r:id="rId1"/>
    <sheet name=" Račun prihoda i rashoda" sheetId="3" r:id="rId2"/>
    <sheet name="Rashodi prema izvorima finan" sheetId="5" r:id="rId3"/>
    <sheet name="Rashodi prema funkcijskoj k " sheetId="8" r:id="rId4"/>
    <sheet name="POSEBNI DIO" sheetId="9" r:id="rId5"/>
  </sheets>
  <definedNames>
    <definedName name="_xlnm._FilterDatabase" localSheetId="4" hidden="1">'POSEBNI DIO'!$B$6:$H$89</definedName>
    <definedName name="_xlnm.Print_Area" localSheetId="1">' Račun prihoda i rashoda'!$B$1:$H$93</definedName>
    <definedName name="_xlnm.Print_Area" localSheetId="0">SAŽETAK!$B$1:$J$27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2" i="9" l="1"/>
  <c r="H52" i="9"/>
  <c r="H12" i="9"/>
  <c r="H11" i="9"/>
  <c r="H143" i="9"/>
  <c r="H135" i="9"/>
  <c r="H100" i="9"/>
  <c r="H88" i="9"/>
  <c r="H81" i="9"/>
  <c r="H76" i="9"/>
  <c r="H75" i="9"/>
  <c r="H166" i="9" l="1"/>
  <c r="H164" i="9"/>
  <c r="H161" i="9"/>
  <c r="H160" i="9"/>
  <c r="H158" i="9"/>
  <c r="H155" i="9"/>
  <c r="H154" i="9"/>
  <c r="H150" i="9"/>
  <c r="H149" i="9"/>
  <c r="H148" i="9"/>
  <c r="H145" i="9"/>
  <c r="H144" i="9"/>
  <c r="H139" i="9"/>
  <c r="H123" i="9"/>
  <c r="H122" i="9"/>
  <c r="H118" i="9"/>
  <c r="H116" i="9"/>
  <c r="H105" i="9"/>
  <c r="H104" i="9"/>
  <c r="H86" i="9"/>
  <c r="H82" i="9"/>
  <c r="H62" i="9"/>
  <c r="H61" i="9"/>
  <c r="H16" i="9"/>
  <c r="H8" i="9"/>
  <c r="F45" i="5"/>
  <c r="G44" i="5"/>
  <c r="G43" i="5"/>
  <c r="G42" i="5"/>
  <c r="F42" i="5"/>
  <c r="G41" i="5"/>
  <c r="F41" i="5"/>
  <c r="C6" i="5"/>
  <c r="G38" i="5"/>
  <c r="G34" i="5"/>
  <c r="F34" i="5"/>
  <c r="G27" i="5"/>
  <c r="K28" i="3"/>
  <c r="K27" i="3"/>
  <c r="I27" i="3"/>
  <c r="K24" i="3"/>
  <c r="K20" i="3"/>
  <c r="K19" i="3"/>
  <c r="K18" i="3"/>
  <c r="J69" i="3"/>
  <c r="J27" i="3"/>
  <c r="J21" i="3"/>
  <c r="J10" i="3"/>
  <c r="J15" i="3"/>
  <c r="J14" i="3"/>
  <c r="J13" i="3"/>
  <c r="J12" i="3"/>
  <c r="J11" i="3"/>
  <c r="E38" i="5"/>
  <c r="E23" i="5" s="1"/>
  <c r="G104" i="9"/>
  <c r="G166" i="9"/>
  <c r="E34" i="5"/>
  <c r="E24" i="5"/>
  <c r="G123" i="9" l="1"/>
  <c r="G122" i="9"/>
  <c r="G45" i="9" l="1"/>
  <c r="G46" i="9"/>
  <c r="G17" i="9"/>
  <c r="G16" i="9"/>
  <c r="G11" i="9"/>
  <c r="G83" i="9"/>
  <c r="G82" i="9" s="1"/>
  <c r="G81" i="9" s="1"/>
  <c r="G12" i="9"/>
  <c r="G143" i="9"/>
  <c r="G100" i="9"/>
  <c r="G105" i="9"/>
  <c r="G62" i="9"/>
  <c r="G61" i="9"/>
  <c r="G52" i="9"/>
  <c r="G75" i="9" l="1"/>
  <c r="G10" i="9" s="1"/>
  <c r="G144" i="9"/>
  <c r="G160" i="9"/>
  <c r="G161" i="9"/>
  <c r="F45" i="9" l="1"/>
  <c r="F12" i="9"/>
  <c r="F11" i="9" s="1"/>
  <c r="F10" i="9" s="1"/>
  <c r="F52" i="9" l="1"/>
  <c r="F166" i="9"/>
  <c r="H170" i="9"/>
  <c r="H167" i="9"/>
  <c r="F144" i="9"/>
  <c r="F143" i="9" s="1"/>
  <c r="G150" i="9"/>
  <c r="G149" i="9" s="1"/>
  <c r="G155" i="9"/>
  <c r="G154" i="9" s="1"/>
  <c r="G145" i="9"/>
  <c r="F104" i="9" l="1"/>
  <c r="F100" i="9" s="1"/>
  <c r="H140" i="9"/>
  <c r="H136" i="9"/>
  <c r="H137" i="9" l="1"/>
  <c r="F92" i="9" l="1"/>
  <c r="H92" i="9" s="1"/>
  <c r="H96" i="9"/>
  <c r="H93" i="9"/>
  <c r="F81" i="9"/>
  <c r="H83" i="9"/>
  <c r="G9" i="9" l="1"/>
  <c r="G8" i="9" s="1"/>
  <c r="F75" i="9"/>
  <c r="G72" i="9" l="1"/>
  <c r="H106" i="9"/>
  <c r="G67" i="9"/>
  <c r="H67" i="9" s="1"/>
  <c r="G78" i="9"/>
  <c r="G77" i="9" s="1"/>
  <c r="G76" i="9" l="1"/>
  <c r="E6" i="5" l="1"/>
  <c r="E13" i="5"/>
  <c r="E17" i="5"/>
  <c r="E7" i="8"/>
  <c r="E6" i="8" s="1"/>
  <c r="D24" i="5"/>
  <c r="D34" i="5"/>
  <c r="D38" i="5"/>
  <c r="D13" i="5"/>
  <c r="D7" i="5"/>
  <c r="D17" i="5"/>
  <c r="C17" i="5"/>
  <c r="H11" i="3"/>
  <c r="H12" i="3"/>
  <c r="H18" i="3"/>
  <c r="H10" i="3"/>
  <c r="I34" i="3"/>
  <c r="I87" i="3"/>
  <c r="I78" i="3"/>
  <c r="I79" i="3"/>
  <c r="I44" i="3"/>
  <c r="I11" i="3"/>
  <c r="I12" i="3"/>
  <c r="I18" i="3"/>
  <c r="D23" i="5" l="1"/>
  <c r="D6" i="5"/>
  <c r="I15" i="1" l="1"/>
  <c r="I16" i="1" s="1"/>
  <c r="C34" i="5" l="1"/>
  <c r="C24" i="5"/>
  <c r="C23" i="5"/>
  <c r="G95" i="3"/>
  <c r="G94" i="3"/>
  <c r="G92" i="3"/>
  <c r="G86" i="3" s="1"/>
  <c r="G85" i="3" s="1"/>
  <c r="G90" i="3"/>
  <c r="G87" i="3"/>
  <c r="G81" i="3"/>
  <c r="G75" i="3"/>
  <c r="G74" i="3" s="1"/>
  <c r="G68" i="3"/>
  <c r="G56" i="3"/>
  <c r="G49" i="3"/>
  <c r="G44" i="3"/>
  <c r="G43" i="3"/>
  <c r="G41" i="3"/>
  <c r="G39" i="3"/>
  <c r="G36" i="3"/>
  <c r="G27" i="3"/>
  <c r="G10" i="3" s="1"/>
  <c r="G12" i="3"/>
  <c r="G11" i="3"/>
  <c r="G15" i="1"/>
  <c r="G16" i="1" s="1"/>
  <c r="G12" i="1"/>
  <c r="G35" i="3" l="1"/>
  <c r="G34" i="3" s="1"/>
  <c r="H12" i="1" l="1"/>
  <c r="F32" i="5"/>
  <c r="D30" i="5"/>
  <c r="H35" i="3"/>
  <c r="H94" i="3"/>
  <c r="H85" i="3" s="1"/>
  <c r="H34" i="3" l="1"/>
  <c r="G50" i="9"/>
  <c r="G118" i="9"/>
  <c r="H74" i="9" l="1"/>
  <c r="I86" i="3"/>
  <c r="I85" i="3" s="1"/>
  <c r="I92" i="3"/>
  <c r="I81" i="3"/>
  <c r="I68" i="3"/>
  <c r="I41" i="3"/>
  <c r="K23" i="3"/>
  <c r="I10" i="3"/>
  <c r="H73" i="9" l="1"/>
  <c r="H15" i="1"/>
  <c r="F13" i="9" l="1"/>
  <c r="I36" i="3" l="1"/>
  <c r="I49" i="3"/>
  <c r="I12" i="1" l="1"/>
  <c r="H39" i="9" l="1"/>
  <c r="F11" i="5"/>
  <c r="F10" i="5"/>
  <c r="G11" i="5"/>
  <c r="G10" i="5"/>
  <c r="K26" i="3"/>
  <c r="K25" i="3"/>
  <c r="H41" i="9" l="1"/>
  <c r="H17" i="9" l="1"/>
  <c r="K22" i="3"/>
  <c r="K21" i="3"/>
  <c r="K14" i="3"/>
  <c r="K13" i="3"/>
  <c r="K13" i="1"/>
  <c r="K10" i="1"/>
  <c r="G17" i="5"/>
  <c r="G36" i="5"/>
  <c r="H16" i="1" l="1"/>
  <c r="H46" i="9"/>
  <c r="H45" i="9"/>
  <c r="H69" i="9"/>
  <c r="J10" i="1"/>
  <c r="K12" i="1"/>
  <c r="J13" i="1"/>
  <c r="H68" i="9" l="1"/>
  <c r="K15" i="1"/>
  <c r="J12" i="1"/>
  <c r="J15" i="1"/>
  <c r="F17" i="5"/>
  <c r="G6" i="5"/>
  <c r="I75" i="3"/>
  <c r="I74" i="3" s="1"/>
  <c r="J71" i="3"/>
  <c r="I56" i="3"/>
  <c r="I43" i="3" s="1"/>
  <c r="K36" i="3"/>
  <c r="I35" i="3" l="1"/>
  <c r="F18" i="5"/>
  <c r="G18" i="5"/>
  <c r="J36" i="3"/>
  <c r="F6" i="5"/>
  <c r="K12" i="3"/>
  <c r="J75" i="3"/>
  <c r="J74" i="3"/>
  <c r="J73" i="3"/>
  <c r="J65" i="3"/>
  <c r="J64" i="3"/>
  <c r="J63" i="3"/>
  <c r="J62" i="3"/>
  <c r="J60" i="3"/>
  <c r="J58" i="3"/>
  <c r="J57" i="3"/>
  <c r="J53" i="3"/>
  <c r="J52" i="3"/>
  <c r="J51" i="3"/>
  <c r="J50" i="3"/>
  <c r="J48" i="3"/>
  <c r="J47" i="3"/>
  <c r="J46" i="3"/>
  <c r="J45" i="3"/>
  <c r="J41" i="3"/>
  <c r="J38" i="3"/>
  <c r="J68" i="3"/>
  <c r="J49" i="3"/>
  <c r="J56" i="3" l="1"/>
  <c r="J44" i="3"/>
  <c r="J37" i="3"/>
  <c r="G14" i="5"/>
  <c r="G13" i="5"/>
  <c r="G25" i="5"/>
  <c r="G24" i="5"/>
  <c r="F25" i="5"/>
  <c r="F24" i="5"/>
  <c r="F23" i="5"/>
  <c r="G31" i="5"/>
  <c r="K35" i="3" l="1"/>
  <c r="K10" i="3"/>
  <c r="G23" i="5"/>
  <c r="J35" i="3"/>
  <c r="K43" i="3"/>
  <c r="J43" i="3"/>
  <c r="K74" i="3" l="1"/>
  <c r="G6" i="8"/>
  <c r="G8" i="8"/>
  <c r="G7" i="8"/>
  <c r="F8" i="8"/>
  <c r="F7" i="8"/>
  <c r="F6" i="8"/>
  <c r="J76" i="3"/>
  <c r="J29" i="3"/>
  <c r="J28" i="3"/>
  <c r="J34" i="3" l="1"/>
  <c r="K11" i="3"/>
  <c r="K34" i="3" l="1"/>
  <c r="H9" i="9" l="1"/>
  <c r="H10" i="9"/>
</calcChain>
</file>

<file path=xl/sharedStrings.xml><?xml version="1.0" encoding="utf-8"?>
<sst xmlns="http://schemas.openxmlformats.org/spreadsheetml/2006/main" count="419" uniqueCount="262">
  <si>
    <t>PRIHODI UKUPNO</t>
  </si>
  <si>
    <t>RASHODI UKUPNO</t>
  </si>
  <si>
    <t>RAZLIKA - VIŠAK / MANJAK</t>
  </si>
  <si>
    <t>Prihodi poslovanja</t>
  </si>
  <si>
    <t>Rashodi poslovanja</t>
  </si>
  <si>
    <t>Rashodi za nabavu nefinancijske imovine</t>
  </si>
  <si>
    <t>Rashodi za nabavu neproizvedene dugotrajne imovine</t>
  </si>
  <si>
    <t>BROJČANA OZNAKA I NAZIV</t>
  </si>
  <si>
    <t>II. POSEBNI DIO</t>
  </si>
  <si>
    <t>I. OPĆI DIO</t>
  </si>
  <si>
    <t>Materijalni rashodi</t>
  </si>
  <si>
    <t>Pomoći iz inozemstva i od subjekata unutar općeg proračuna</t>
  </si>
  <si>
    <t>PRIJENOS SREDSTAVA IZ PRETHODNE GODINE</t>
  </si>
  <si>
    <t>1 Opći prihodi i primici</t>
  </si>
  <si>
    <t>11 Opći prihodi i primici</t>
  </si>
  <si>
    <t>….</t>
  </si>
  <si>
    <t>3 Vlastiti prihodi</t>
  </si>
  <si>
    <t>INDEKS</t>
  </si>
  <si>
    <t>7 PRIHODI OD PRODAJE NEFINANCIJSKE IMOVINE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</si>
  <si>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</si>
  <si>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</si>
  <si>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</si>
  <si>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</si>
  <si>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</si>
  <si>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 xml:space="preserve">IZVJEŠTAJ O PRIHODIMA I RASHODIMA PREMA EKONOMSKOJ KLASIFIKACIJI </t>
  </si>
  <si>
    <t>IZVJEŠTAJ O PRIHODIMA I RASHODIMA PREMA IZVORIMA FINANCIRANJA</t>
  </si>
  <si>
    <t>IZVJEŠTAJ O RASHODIMA PREMA FUNKCIJSKOJ KLASIFIKACIJI</t>
  </si>
  <si>
    <t xml:space="preserve">UKUPNO PRIHODI </t>
  </si>
  <si>
    <t>UKUPNO RASHODI</t>
  </si>
  <si>
    <t>UKUPNO PRIHODI</t>
  </si>
  <si>
    <t>INDEKS**</t>
  </si>
  <si>
    <t>RAZLIKA PRIMITAKA I IZDATAKA</t>
  </si>
  <si>
    <t>SAŽETAK  RAČUNA PRIHODA I RASHODA I RAČUNA FINANCIRANJA</t>
  </si>
  <si>
    <t xml:space="preserve"> RAČUN PRIHODA I RASHODA </t>
  </si>
  <si>
    <t xml:space="preserve">OSTVARENJE/IZVRŠENJE 
1.-6.2023. 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</si>
  <si>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</si>
  <si>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>IZVJEŠTAJ PO PROGRAMSKOJ KLASIFIKACIJI</t>
  </si>
  <si>
    <t>PRIJENOS SREDSTAVA U SLJEDEĆE RAZDOBLJE</t>
  </si>
  <si>
    <t>SAŽETAK RAČUNA FINANCIRANJA</t>
  </si>
  <si>
    <t xml:space="preserve">NETO FINANCIRANJE </t>
  </si>
  <si>
    <t xml:space="preserve">VIŠAK/MANJAK + NETO FINANCIRANJE </t>
  </si>
  <si>
    <t>Napomena:  Iznosi u stupcu "OSTVARENJE/IZVRŠENJE 1.-6.2022." preračunavaju se iz kuna u eure prema fiksnom tečaju konverzije (1 EUR=7,53450 kuna) i po pravilima za preračunavanje i zaokruživanje.</t>
  </si>
  <si>
    <t>Napomena : Iznosi u stupcima "OSTVARENJE/IZVRŠENJE 1.-6.2022." i "OSTVARENJE/IZVRŠENJE 1.-6. 2023." iskazuju se na dvije decimale.</t>
  </si>
  <si>
    <t xml:space="preserve">** AKO Opći i Posebni dio polugodišnjeg izvještaja ne sadrži "TEKUĆI PLAN 2023.", "INDEKS"("OSTVARENJE/IZVRŠENJE 1.-6.2023."/"TEKUĆI PLAN 2023.") iskazuje se kao "OSTVARENJE/IZVRŠENJE 1.-6.2023."/"IZVORNI PLAN 2023." ODNOSNO "REBALANS 2023." </t>
  </si>
  <si>
    <t>SAŽETAK RAČUNA PRIHODA I RASHODA</t>
  </si>
  <si>
    <t xml:space="preserve"> </t>
  </si>
  <si>
    <t>Rashodi za materijal i energiju</t>
  </si>
  <si>
    <t>Uredski materijal i ostali materijalni rashodi</t>
  </si>
  <si>
    <t>Rashodi za usluge</t>
  </si>
  <si>
    <t>Ostali financijski rashodi</t>
  </si>
  <si>
    <t xml:space="preserve">Bankarske usluge i usluge platnog prometa </t>
  </si>
  <si>
    <t>Financijski rashodi</t>
  </si>
  <si>
    <t xml:space="preserve">Rashodi za nabavu proizvedene dugotrajne imovine </t>
  </si>
  <si>
    <t>Računalne usluge</t>
  </si>
  <si>
    <t xml:space="preserve">Intelektualne i osoben usluge </t>
  </si>
  <si>
    <t xml:space="preserve"> Prihodi od imovine </t>
  </si>
  <si>
    <t xml:space="preserve">Prihodi od financijske imovine </t>
  </si>
  <si>
    <t>Kamatena oročena sredstva i depozite po viđenju</t>
  </si>
  <si>
    <t xml:space="preserve">Prihodi iz nadležnog proračuna i od HZZO-a temeljem ugovorenih obveza </t>
  </si>
  <si>
    <t>Prihod iz nadležnog proračuna zafinanciranje redovne djelatnosti</t>
  </si>
  <si>
    <t xml:space="preserve">Prihod iz nadležnog proračuna zafinanciranje redovne djelatnosti proračunskih korisnika </t>
  </si>
  <si>
    <t>Pomoći Pomoći proračunskim korisnicima iz proračuna koji im nije nadležan</t>
  </si>
  <si>
    <t>5=4/2*100</t>
  </si>
  <si>
    <t>6=4/3*100</t>
  </si>
  <si>
    <t>5 Pomoći</t>
  </si>
  <si>
    <t>Opći prihodi i primici</t>
  </si>
  <si>
    <t xml:space="preserve">Ostali nespomenuti rashodi poslovanja </t>
  </si>
  <si>
    <t xml:space="preserve">4 Prihod za posebne namjene </t>
  </si>
  <si>
    <t xml:space="preserve">Rashodi za zaposlene </t>
  </si>
  <si>
    <t>Plaće</t>
  </si>
  <si>
    <t xml:space="preserve">Plaće za redovan rad </t>
  </si>
  <si>
    <t xml:space="preserve">Ostali rashodi za zaposlene </t>
  </si>
  <si>
    <t xml:space="preserve">Doprinos na plaće </t>
  </si>
  <si>
    <t xml:space="preserve">Doprinos za obvezno zdravstveno osiguranje </t>
  </si>
  <si>
    <t xml:space="preserve">Naknade troškova zaposlenima </t>
  </si>
  <si>
    <t xml:space="preserve">Službena putovanja </t>
  </si>
  <si>
    <t xml:space="preserve">Naknade za prijevoz, za rad na terenu i odvojeni život </t>
  </si>
  <si>
    <t xml:space="preserve">Stručno usavršavanje zaposlenih </t>
  </si>
  <si>
    <t xml:space="preserve">Ostale naknade troškova zaposlenih </t>
  </si>
  <si>
    <t xml:space="preserve">Materijal i sirovine </t>
  </si>
  <si>
    <t xml:space="preserve">Energija </t>
  </si>
  <si>
    <t xml:space="preserve">Materijal i dijelovi za tekuće investicijsko održavanje </t>
  </si>
  <si>
    <t xml:space="preserve">Sitan inventar i auto gume </t>
  </si>
  <si>
    <t>Usluge telefona, poštei prijevoza</t>
  </si>
  <si>
    <t xml:space="preserve">Usluge tekućeg investicijskog održavanja </t>
  </si>
  <si>
    <t xml:space="preserve">Usluge promidžbe i informiranja </t>
  </si>
  <si>
    <t xml:space="preserve">Komunalne usluge </t>
  </si>
  <si>
    <t xml:space="preserve">Zakupnina i najamnina </t>
  </si>
  <si>
    <t xml:space="preserve">Zdravstvene i veterinarske usluge </t>
  </si>
  <si>
    <t xml:space="preserve">Ostale usluge </t>
  </si>
  <si>
    <t>Tekuće pomoći proračunskim korisnicima iz proračuna koji im nije nadležan</t>
  </si>
  <si>
    <t xml:space="preserve">Ostali nespomenuti prihodi </t>
  </si>
  <si>
    <t xml:space="preserve">Prihodi po posebnim propisima </t>
  </si>
  <si>
    <t xml:space="preserve">Prihodi od upravnih i administrativnih pristojbi, pristojbi po posebnim propisima i naknadama </t>
  </si>
  <si>
    <t>Članarine i norme</t>
  </si>
  <si>
    <t>Pristojbe i naknade</t>
  </si>
  <si>
    <t>Zatezne kamate</t>
  </si>
  <si>
    <t>Ostali rashodi</t>
  </si>
  <si>
    <t xml:space="preserve">Tekuće donacije </t>
  </si>
  <si>
    <t>Tekuće donacije u naravi</t>
  </si>
  <si>
    <t xml:space="preserve">09  Obrazovanje </t>
  </si>
  <si>
    <t xml:space="preserve">091 Osnovno obrazovanje </t>
  </si>
  <si>
    <t xml:space="preserve">OŠ SELCA </t>
  </si>
  <si>
    <t>PROGRAM A004030</t>
  </si>
  <si>
    <t xml:space="preserve">OSNOVNOŠKOLSKO OBRAZOVANJE </t>
  </si>
  <si>
    <t>AKTIVNOST A403001</t>
  </si>
  <si>
    <t>Izvor. 3.2.</t>
  </si>
  <si>
    <t>Vlastiti prihodi PK</t>
  </si>
  <si>
    <t>Izvor. 4.4.</t>
  </si>
  <si>
    <t xml:space="preserve">Prihod za posebne namjene-Decentralizacija </t>
  </si>
  <si>
    <t>4=3/2*100</t>
  </si>
  <si>
    <t>Izvor. 4.8</t>
  </si>
  <si>
    <t xml:space="preserve">Prihod za posebne namjene proračunskih korisnika </t>
  </si>
  <si>
    <t>Pomoći proračunskim korisnicima SDŽ</t>
  </si>
  <si>
    <t xml:space="preserve">IZGRADNJA I UREĐENJE OBJEKATA I ODRŽAVANJE OPREME </t>
  </si>
  <si>
    <t>RASHODI DJELATNOSTI</t>
  </si>
  <si>
    <t>AKTIVNOST A403002</t>
  </si>
  <si>
    <t>AKTIVNOST A403003</t>
  </si>
  <si>
    <t>PROGRAM A004001</t>
  </si>
  <si>
    <t xml:space="preserve">RAZVOJ ODGOJNO OBRAZOVNOG SUSTAVA </t>
  </si>
  <si>
    <t xml:space="preserve">e-ŠKOLE </t>
  </si>
  <si>
    <t xml:space="preserve">NABAV UDŽBENIKA I DRUGIH OBRAZOVNIH MATERIJALA </t>
  </si>
  <si>
    <t>Izvor. 1.1.</t>
  </si>
  <si>
    <t>FINANCIRANJE TROŠKOVA PREHRANE ZA UČENIKE OŠ</t>
  </si>
  <si>
    <t xml:space="preserve">OPSKRBA ŠKOLSKIH USTANOVA HIGIJENSKIM POTREBŠTINAMA ZA UČENIKE </t>
  </si>
  <si>
    <t xml:space="preserve">Ostali rashodi </t>
  </si>
  <si>
    <t>'Tekuće donacije u naravi</t>
  </si>
  <si>
    <t>AKTIVNOST  A400104</t>
  </si>
  <si>
    <t>AKTIVNOST A400118</t>
  </si>
  <si>
    <t>AKTIVNOST  T400111</t>
  </si>
  <si>
    <t>AKTIVNOST T400110</t>
  </si>
  <si>
    <t>USTANOVE U OSNOVNOM ŠKOLSTVU</t>
  </si>
  <si>
    <t>RAZDJEL 004</t>
  </si>
  <si>
    <t>GLAVA 00403</t>
  </si>
  <si>
    <t xml:space="preserve">44 Prihod za posebne namjene-Decentralizacija </t>
  </si>
  <si>
    <t>UPRAVNI ODJEL ZA PROSVJETU, KULTURU, TEHNIČKU KULTURU</t>
  </si>
  <si>
    <t>Naknade građanima i kućanstvima na temelju osiguranja i druge naknade</t>
  </si>
  <si>
    <t xml:space="preserve">Ostale naknade građanima i kućanstvima iz proračuna </t>
  </si>
  <si>
    <t>Naknade građanima i kućanstvima u naravi</t>
  </si>
  <si>
    <t xml:space="preserve">'Računala i računalna oprema </t>
  </si>
  <si>
    <t>Knjige</t>
  </si>
  <si>
    <t xml:space="preserve">Knjige </t>
  </si>
  <si>
    <t xml:space="preserve">Uredski materijal </t>
  </si>
  <si>
    <t xml:space="preserve">Rashodi za zaposlena </t>
  </si>
  <si>
    <t xml:space="preserve">Naknada za prijevoz na posao i s posla </t>
  </si>
  <si>
    <t xml:space="preserve">Materijal i sirovine  </t>
  </si>
  <si>
    <t xml:space="preserve">Stručno usavršavanje zaposlenika </t>
  </si>
  <si>
    <t xml:space="preserve">Ostale naknade troškova zaposlenika </t>
  </si>
  <si>
    <t xml:space="preserve">Usluge telefona pošte i prijevoza </t>
  </si>
  <si>
    <t xml:space="preserve">Usluge tekućeg i investicijskog održavanja </t>
  </si>
  <si>
    <t>Komunalne usluge</t>
  </si>
  <si>
    <t xml:space="preserve">Intelektualne i osobne usluge  </t>
  </si>
  <si>
    <t xml:space="preserve">Računalne usluge  </t>
  </si>
  <si>
    <t xml:space="preserve">Ostale usluge  </t>
  </si>
  <si>
    <t xml:space="preserve">Članarine i norme </t>
  </si>
  <si>
    <t xml:space="preserve">Ostali nespomenuti rashodi poslovanja  </t>
  </si>
  <si>
    <t xml:space="preserve">Naknade građanima i kućanstvima na temelju osiguranja i druge nakande </t>
  </si>
  <si>
    <t xml:space="preserve">Doprinos za obvezno zdravstveno osiguranje  </t>
  </si>
  <si>
    <t xml:space="preserve">Naknade trškova osobama izvan radnog odnosa </t>
  </si>
  <si>
    <t xml:space="preserve">'Naknade trškova osobama izvan radnog odnosa </t>
  </si>
  <si>
    <t>IZVORNI PLAN ILI REBALANS 2024.*</t>
  </si>
  <si>
    <t>Službena , radna i zaštitna odjeća i obuća</t>
  </si>
  <si>
    <t>Reprezentacija</t>
  </si>
  <si>
    <t>Instrumenti, uređaji i strojevi</t>
  </si>
  <si>
    <t>64 Vlastiti prihodi</t>
  </si>
  <si>
    <t>65 Prihod za posebne namjene</t>
  </si>
  <si>
    <t>31 Vlastiti prihodi</t>
  </si>
  <si>
    <t xml:space="preserve">44 Prihod za posebne namjene-decentralizacija </t>
  </si>
  <si>
    <t>6 Donacije</t>
  </si>
  <si>
    <t>61 Donacije</t>
  </si>
  <si>
    <t>37 Pomoći</t>
  </si>
  <si>
    <t>42 Pomoći EU</t>
  </si>
  <si>
    <t>Kapitalne pomoći iz državnog proračuna</t>
  </si>
  <si>
    <t>Pomoći temeljem prijenosa EU sredstava</t>
  </si>
  <si>
    <t>Kapitalne pomoći temeljem prijenosa EU sredstava</t>
  </si>
  <si>
    <t>32 Prenesena sredstva</t>
  </si>
  <si>
    <t xml:space="preserve"> Službena, radna i zaštitna odjeća i obuća</t>
  </si>
  <si>
    <t>Plaće za zaposlene</t>
  </si>
  <si>
    <t xml:space="preserve">Materijalni rashodi </t>
  </si>
  <si>
    <t>Rashodi za nabavu proizvedene dugotrajne imovine</t>
  </si>
  <si>
    <t>Aktivnost K400113</t>
  </si>
  <si>
    <t xml:space="preserve">Osnovna škola kao cjelodnevna škola </t>
  </si>
  <si>
    <t>Izvor 1.1.</t>
  </si>
  <si>
    <t xml:space="preserve">Opći prihodi i primici </t>
  </si>
  <si>
    <t xml:space="preserve">Rashodi za dodatna ulaganja na nefinancijskoj imovini </t>
  </si>
  <si>
    <t xml:space="preserve">Uredski materijal i ostali materijalni rashodi </t>
  </si>
  <si>
    <t xml:space="preserve">Naknade građanima i kućanstvima na temelju osiguranja i druge naknade </t>
  </si>
  <si>
    <t xml:space="preserve">Naknade građanima i kućanstvima u naravi </t>
  </si>
  <si>
    <t xml:space="preserve">Računala i računalna oprema </t>
  </si>
  <si>
    <t xml:space="preserve">Naknada za korištenje privatnog automobila </t>
  </si>
  <si>
    <t>Osnovni materojal i sirovine</t>
  </si>
  <si>
    <t>Sitni inventar</t>
  </si>
  <si>
    <t>Ostale usluge za komunikaciju i prijevoz</t>
  </si>
  <si>
    <t>Ostale nespomenute usluge</t>
  </si>
  <si>
    <t>AKTIVNOST A403004</t>
  </si>
  <si>
    <t xml:space="preserve">OSTVARENJE/IZVRŠENJE 
1.-6.2025. </t>
  </si>
  <si>
    <t xml:space="preserve">OSTVARENJE/ IZVRŠENJE 
1.-6.2025. </t>
  </si>
  <si>
    <t>Premije osiguranja</t>
  </si>
  <si>
    <t>Prijevozna sredstva u cestovnom prometu</t>
  </si>
  <si>
    <t xml:space="preserve">Prijevozna sredstva </t>
  </si>
  <si>
    <t>Dodatna ulaganja na građevinskim objektima</t>
  </si>
  <si>
    <t xml:space="preserve"> IZVRŠENJE 
1.-6.2025. </t>
  </si>
  <si>
    <t>42 Prenesena sredstva</t>
  </si>
  <si>
    <t>Opći prihodi i primici - prenesena sredstva</t>
  </si>
  <si>
    <t>Materijal i djelovi za tekuće i investicijsko održavanje</t>
  </si>
  <si>
    <t>Ostali nespomenuiti rashodi poslovanja</t>
  </si>
  <si>
    <t>Prihod za posebne namjene proračunskih korisnika - prenesena sredstva</t>
  </si>
  <si>
    <t>Prihodi za posebne namjene</t>
  </si>
  <si>
    <t>Službena putovanja</t>
  </si>
  <si>
    <t>Materijal i sirovine</t>
  </si>
  <si>
    <t>Usluge tekućeg i investicijskog održavanja</t>
  </si>
  <si>
    <t>45 Prenesena sredstva</t>
  </si>
  <si>
    <t>IZVRŠENJE FINANCIJSKOG PLANA PRORAČUNSKOG KORISNIKA DRŽAVNOG PRORAČUNA
ZA PRVO POLUGODIŠTE 2026. GODINE</t>
  </si>
  <si>
    <t>IZVORNI PLAN ILI REBALANS 2026.*</t>
  </si>
  <si>
    <t xml:space="preserve">OSTVARENJE/IZVRŠENJE 
1.-6.2026. </t>
  </si>
  <si>
    <t xml:space="preserve">OSTVARENJE/ IZVRŠENJE 
1.-6.2026. </t>
  </si>
  <si>
    <t xml:space="preserve"> IZVRŠENJE 
1.-6.2026. </t>
  </si>
  <si>
    <t>Tekući prijenosi između proračunskih korisnika</t>
  </si>
  <si>
    <t>50 Pomoći proračunskim korisnicima SDŽ</t>
  </si>
  <si>
    <t>12 Predfinanciranje EU projekta</t>
  </si>
  <si>
    <t>12 Predfinanciranje</t>
  </si>
  <si>
    <t>51 Pomoći EU</t>
  </si>
  <si>
    <t>48 Prenesena redstva</t>
  </si>
  <si>
    <t>63Pomoći</t>
  </si>
  <si>
    <t>50 Europski socijalni fond plus-SDŽ</t>
  </si>
  <si>
    <t>50 Pomoći za PK  Penesena sredstva</t>
  </si>
  <si>
    <t>56 Europski socijalni fond plus SDŽ</t>
  </si>
  <si>
    <t>52 Ostale pomoći-višak</t>
  </si>
  <si>
    <t>Izvor. 5.0.</t>
  </si>
  <si>
    <t>Izvor. 5.0. Ostale pomoći</t>
  </si>
  <si>
    <t>Izvor. 5.0. Ostale pomoći-višak</t>
  </si>
  <si>
    <t>PRAVNA ZASTUPANJA , NAKNADE ŠTETE I OSTALO</t>
  </si>
  <si>
    <t>Pomoći iz državnog proračuna</t>
  </si>
  <si>
    <t>PRIJEVOZ UČENIKA OSNOVNIH ŠKOLA</t>
  </si>
  <si>
    <t xml:space="preserve">Prihodi za posebne namjene-Decentralizacija </t>
  </si>
  <si>
    <t>Aktivnost A400115</t>
  </si>
  <si>
    <t>Osobni pomoćnici i pomoćnici u nastavi</t>
  </si>
  <si>
    <t>Naknada za prijevoz</t>
  </si>
  <si>
    <t>Aktivnost A400125</t>
  </si>
  <si>
    <t>Knjižnična građa u školskim knjižnicama</t>
  </si>
  <si>
    <t>Izvor 5.0.</t>
  </si>
  <si>
    <t xml:space="preserve"> Aktivnost T400122</t>
  </si>
  <si>
    <t>Tekući projekt T400122 Učimo zajedno VII</t>
  </si>
  <si>
    <t xml:space="preserve"> Izvor 1.1.</t>
  </si>
  <si>
    <t>Pomoći</t>
  </si>
  <si>
    <t>Pomoći EU za PK - višak</t>
  </si>
  <si>
    <t>Predfinanciranje EU projekata</t>
  </si>
  <si>
    <t xml:space="preserve"> Izvor 5.0.</t>
  </si>
  <si>
    <t xml:space="preserve"> Izvor 5.6.</t>
  </si>
  <si>
    <t>Europski socijalni fond plus</t>
  </si>
  <si>
    <t>AKTIVNOST  T400165</t>
  </si>
  <si>
    <t>PREVENCIJA MENTALNOG ZDRAVLJA OŠ I SŠ</t>
  </si>
  <si>
    <t>Pomoći iz državnog proračuna -višak</t>
  </si>
  <si>
    <t>poštarina</t>
  </si>
  <si>
    <t xml:space="preserve">usluge banke </t>
  </si>
  <si>
    <t>Usluge promidžbe i informiranja</t>
  </si>
  <si>
    <t>Stručno usavršavanje</t>
  </si>
  <si>
    <t>Ostale naknade troškova zaposlenima</t>
  </si>
  <si>
    <t>Ostali instrumeni.uređaji i strojevi</t>
  </si>
  <si>
    <t>Ostale naknade građanima</t>
  </si>
  <si>
    <t>Materijal i dijelovi za tekuće održavanje</t>
  </si>
  <si>
    <t>12 Opći prihodi i primici-prenesena sredstva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</si>
</sst>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0"/>
  </numFmts>
  <fonts count="32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9">
    <xf numFmtId="0" fontId="0" fillId="0" borderId="0" xfId="0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Alignment="1">
      <alignment wrapText="1"/>
    </xf>
    <xf numFmtId="0" fontId="4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7" fillId="0" borderId="0" xfId="0" applyFont="1" applyAlignment="1">
      <alignment vertical="top" wrapText="1"/>
    </xf>
    <xf numFmtId="0" fontId="0" fillId="3" borderId="0" xfId="0" applyFill="1"/>
    <xf numFmtId="0" fontId="8" fillId="0" borderId="0" xfId="0" applyFont="1"/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9" fillId="0" borderId="0" xfId="0" applyFont="1"/>
    <xf numFmtId="0" fontId="6" fillId="0" borderId="0" xfId="0" applyFont="1" applyAlignment="1">
      <alignment vertical="top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1" fillId="3" borderId="3" xfId="0" applyNumberFormat="1" applyFont="1" applyFill="1" applyBorder="1" applyAlignment="1" applyProtection="1">
      <alignment wrapText="1"/>
    </xf>
    <xf numFmtId="3" fontId="10" fillId="3" borderId="3" xfId="0" applyNumberFormat="1" applyFont="1" applyFill="1" applyBorder="1" applyAlignment="1">
      <alignment horizontal="right"/>
    </xf>
    <xf numFmtId="0" fontId="12" fillId="0" borderId="0" xfId="0" applyFont="1"/>
    <xf numFmtId="0" fontId="13" fillId="0" borderId="0" xfId="0" applyNumberFormat="1" applyFont="1" applyFill="1" applyBorder="1" applyAlignment="1" applyProtection="1">
      <alignment vertical="center" wrapText="1"/>
    </xf>
    <xf numFmtId="0" fontId="10" fillId="3" borderId="3" xfId="0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left" vertical="center" wrapText="1"/>
    </xf>
    <xf numFmtId="4" fontId="14" fillId="2" borderId="3" xfId="0" applyNumberFormat="1" applyFont="1" applyFill="1" applyBorder="1" applyAlignment="1">
      <alignment horizontal="right"/>
    </xf>
    <xf numFmtId="4" fontId="14" fillId="0" borderId="3" xfId="0" applyNumberFormat="1" applyFont="1" applyBorder="1"/>
    <xf numFmtId="0" fontId="11" fillId="2" borderId="3" xfId="0" quotePrefix="1" applyFont="1" applyFill="1" applyBorder="1" applyAlignment="1">
      <alignment horizontal="left" vertical="center"/>
    </xf>
    <xf numFmtId="0" fontId="11" fillId="2" borderId="3" xfId="0" quotePrefix="1" applyFont="1" applyFill="1" applyBorder="1" applyAlignment="1">
      <alignment horizontal="left" vertical="center" wrapText="1"/>
    </xf>
    <xf numFmtId="4" fontId="11" fillId="2" borderId="3" xfId="0" applyNumberFormat="1" applyFont="1" applyFill="1" applyBorder="1" applyAlignment="1">
      <alignment horizontal="right"/>
    </xf>
    <xf numFmtId="4" fontId="11" fillId="0" borderId="3" xfId="0" applyNumberFormat="1" applyFont="1" applyBorder="1"/>
    <xf numFmtId="0" fontId="14" fillId="2" borderId="3" xfId="0" quotePrefix="1" applyFont="1" applyFill="1" applyBorder="1" applyAlignment="1">
      <alignment horizontal="left" vertical="center"/>
    </xf>
    <xf numFmtId="0" fontId="17" fillId="2" borderId="3" xfId="0" quotePrefix="1" applyFont="1" applyFill="1" applyBorder="1" applyAlignment="1">
      <alignment horizontal="left" vertical="center"/>
    </xf>
    <xf numFmtId="0" fontId="18" fillId="2" borderId="3" xfId="0" quotePrefix="1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14" fillId="2" borderId="3" xfId="0" quotePrefix="1" applyFont="1" applyFill="1" applyBorder="1" applyAlignment="1">
      <alignment horizontal="left" vertical="center" wrapText="1"/>
    </xf>
    <xf numFmtId="0" fontId="19" fillId="0" borderId="0" xfId="0" applyFont="1"/>
    <xf numFmtId="4" fontId="20" fillId="0" borderId="3" xfId="0" applyNumberFormat="1" applyFont="1" applyBorder="1"/>
    <xf numFmtId="4" fontId="19" fillId="0" borderId="3" xfId="0" applyNumberFormat="1" applyFont="1" applyBorder="1"/>
    <xf numFmtId="4" fontId="13" fillId="2" borderId="3" xfId="0" applyNumberFormat="1" applyFont="1" applyFill="1" applyBorder="1" applyAlignment="1">
      <alignment horizontal="right"/>
    </xf>
    <xf numFmtId="0" fontId="14" fillId="2" borderId="3" xfId="0" applyFont="1" applyFill="1" applyBorder="1" applyAlignment="1">
      <alignment horizontal="left" vertical="center"/>
    </xf>
    <xf numFmtId="0" fontId="14" fillId="2" borderId="3" xfId="0" applyNumberFormat="1" applyFont="1" applyFill="1" applyBorder="1" applyAlignment="1" applyProtection="1">
      <alignment horizontal="left" vertical="center"/>
    </xf>
    <xf numFmtId="0" fontId="14" fillId="2" borderId="3" xfId="0" applyNumberFormat="1" applyFont="1" applyFill="1" applyBorder="1" applyAlignment="1" applyProtection="1">
      <alignment vertical="center" wrapText="1"/>
    </xf>
    <xf numFmtId="4" fontId="10" fillId="2" borderId="3" xfId="0" applyNumberFormat="1" applyFont="1" applyFill="1" applyBorder="1" applyAlignment="1">
      <alignment horizontal="right"/>
    </xf>
    <xf numFmtId="0" fontId="11" fillId="0" borderId="0" xfId="0" applyFont="1"/>
    <xf numFmtId="0" fontId="18" fillId="2" borderId="3" xfId="0" quotePrefix="1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 vertical="center"/>
    </xf>
    <xf numFmtId="0" fontId="16" fillId="0" borderId="0" xfId="0" applyFont="1"/>
    <xf numFmtId="0" fontId="21" fillId="0" borderId="3" xfId="0" applyFont="1" applyBorder="1" applyAlignment="1">
      <alignment horizontal="left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 applyProtection="1">
      <alignment vertical="center" wrapText="1"/>
    </xf>
    <xf numFmtId="0" fontId="13" fillId="2" borderId="4" xfId="0" applyNumberFormat="1" applyFont="1" applyFill="1" applyBorder="1" applyAlignment="1" applyProtection="1">
      <alignment vertical="center" wrapText="1"/>
    </xf>
    <xf numFmtId="0" fontId="20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right" vertical="center"/>
    </xf>
    <xf numFmtId="0" fontId="10" fillId="0" borderId="3" xfId="0" quotePrefix="1" applyNumberFormat="1" applyFont="1" applyFill="1" applyBorder="1" applyAlignment="1" applyProtection="1">
      <alignment horizontal="center" vertical="center" wrapText="1"/>
    </xf>
    <xf numFmtId="0" fontId="10" fillId="2" borderId="3" xfId="0" applyNumberFormat="1" applyFont="1" applyFill="1" applyBorder="1" applyAlignment="1" applyProtection="1">
      <alignment horizontal="center" vertical="center" wrapText="1"/>
    </xf>
    <xf numFmtId="4" fontId="14" fillId="0" borderId="3" xfId="0" applyNumberFormat="1" applyFont="1" applyFill="1" applyBorder="1" applyAlignment="1">
      <alignment horizontal="right"/>
    </xf>
    <xf numFmtId="4" fontId="14" fillId="3" borderId="3" xfId="0" applyNumberFormat="1" applyFont="1" applyFill="1" applyBorder="1" applyAlignment="1">
      <alignment horizontal="right"/>
    </xf>
    <xf numFmtId="4" fontId="14" fillId="0" borderId="3" xfId="0" applyNumberFormat="1" applyFont="1" applyFill="1" applyBorder="1" applyAlignment="1" applyProtection="1">
      <alignment horizontal="right" wrapText="1"/>
    </xf>
    <xf numFmtId="0" fontId="14" fillId="3" borderId="1" xfId="0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 applyProtection="1">
      <alignment vertical="center"/>
    </xf>
    <xf numFmtId="4" fontId="14" fillId="3" borderId="3" xfId="0" applyNumberFormat="1" applyFont="1" applyFill="1" applyBorder="1" applyAlignment="1" applyProtection="1">
      <alignment horizontal="right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/>
    <xf numFmtId="0" fontId="14" fillId="0" borderId="3" xfId="0" applyNumberFormat="1" applyFont="1" applyFill="1" applyBorder="1" applyAlignment="1" applyProtection="1">
      <alignment horizontal="left" vertical="center" wrapText="1"/>
    </xf>
    <xf numFmtId="3" fontId="10" fillId="0" borderId="3" xfId="0" applyNumberFormat="1" applyFont="1" applyBorder="1" applyAlignment="1">
      <alignment horizontal="right"/>
    </xf>
    <xf numFmtId="0" fontId="11" fillId="0" borderId="3" xfId="0" applyNumberFormat="1" applyFont="1" applyFill="1" applyBorder="1" applyAlignment="1" applyProtection="1">
      <alignment vertical="center" wrapText="1"/>
    </xf>
    <xf numFmtId="0" fontId="10" fillId="3" borderId="3" xfId="0" applyNumberFormat="1" applyFont="1" applyFill="1" applyBorder="1" applyAlignment="1" applyProtection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" fontId="14" fillId="0" borderId="3" xfId="0" applyNumberFormat="1" applyFont="1" applyBorder="1" applyAlignment="1">
      <alignment horizontal="right"/>
    </xf>
    <xf numFmtId="4" fontId="11" fillId="2" borderId="4" xfId="0" applyNumberFormat="1" applyFont="1" applyFill="1" applyBorder="1" applyAlignment="1">
      <alignment horizontal="right"/>
    </xf>
    <xf numFmtId="4" fontId="11" fillId="4" borderId="6" xfId="0" applyNumberFormat="1" applyFont="1" applyFill="1" applyBorder="1" applyAlignment="1">
      <alignment horizontal="right" vertical="center" wrapText="1"/>
    </xf>
    <xf numFmtId="4" fontId="11" fillId="0" borderId="0" xfId="0" applyNumberFormat="1" applyFont="1"/>
    <xf numFmtId="0" fontId="11" fillId="4" borderId="6" xfId="0" applyFont="1" applyFill="1" applyBorder="1" applyAlignment="1">
      <alignment horizontal="right" vertical="center" wrapText="1"/>
    </xf>
    <xf numFmtId="4" fontId="11" fillId="4" borderId="7" xfId="0" applyNumberFormat="1" applyFont="1" applyFill="1" applyBorder="1" applyAlignment="1">
      <alignment horizontal="right" vertical="center" wrapText="1"/>
    </xf>
    <xf numFmtId="4" fontId="11" fillId="4" borderId="0" xfId="0" applyNumberFormat="1" applyFont="1" applyFill="1" applyBorder="1" applyAlignment="1">
      <alignment horizontal="right" vertical="center" wrapText="1"/>
    </xf>
    <xf numFmtId="4" fontId="14" fillId="0" borderId="7" xfId="0" applyNumberFormat="1" applyFont="1" applyBorder="1"/>
    <xf numFmtId="0" fontId="21" fillId="2" borderId="3" xfId="0" applyFont="1" applyFill="1" applyBorder="1" applyAlignment="1">
      <alignment horizontal="left" vertical="center" wrapText="1"/>
    </xf>
    <xf numFmtId="4" fontId="14" fillId="2" borderId="4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4" fontId="11" fillId="0" borderId="0" xfId="0" applyNumberFormat="1" applyFont="1" applyBorder="1"/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0" fillId="0" borderId="3" xfId="0" applyBorder="1"/>
    <xf numFmtId="0" fontId="22" fillId="0" borderId="0" xfId="0" applyFont="1"/>
    <xf numFmtId="0" fontId="0" fillId="0" borderId="0" xfId="0" applyFont="1"/>
    <xf numFmtId="0" fontId="0" fillId="0" borderId="3" xfId="0" applyFont="1" applyBorder="1"/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center" vertical="center" wrapText="1"/>
    </xf>
    <xf numFmtId="0" fontId="23" fillId="0" borderId="0" xfId="0" applyFont="1"/>
    <xf numFmtId="0" fontId="11" fillId="2" borderId="1" xfId="0" applyNumberFormat="1" applyFont="1" applyFill="1" applyBorder="1" applyAlignment="1" applyProtection="1">
      <alignment horizontal="left" vertical="center" wrapText="1"/>
    </xf>
    <xf numFmtId="0" fontId="11" fillId="2" borderId="2" xfId="0" applyNumberFormat="1" applyFont="1" applyFill="1" applyBorder="1" applyAlignment="1" applyProtection="1">
      <alignment horizontal="left" vertical="center" wrapText="1"/>
    </xf>
    <xf numFmtId="0" fontId="11" fillId="2" borderId="4" xfId="0" applyNumberFormat="1" applyFont="1" applyFill="1" applyBorder="1" applyAlignment="1" applyProtection="1">
      <alignment horizontal="left" vertical="center" wrapText="1"/>
    </xf>
    <xf numFmtId="0" fontId="11" fillId="2" borderId="8" xfId="0" quotePrefix="1" applyFont="1" applyFill="1" applyBorder="1" applyAlignment="1">
      <alignment horizontal="left" vertical="center"/>
    </xf>
    <xf numFmtId="4" fontId="11" fillId="0" borderId="8" xfId="0" applyNumberFormat="1" applyFont="1" applyBorder="1"/>
    <xf numFmtId="4" fontId="19" fillId="0" borderId="8" xfId="0" applyNumberFormat="1" applyFont="1" applyBorder="1"/>
    <xf numFmtId="0" fontId="11" fillId="2" borderId="9" xfId="0" quotePrefix="1" applyFont="1" applyFill="1" applyBorder="1" applyAlignment="1">
      <alignment horizontal="left" vertical="center"/>
    </xf>
    <xf numFmtId="4" fontId="11" fillId="0" borderId="9" xfId="0" applyNumberFormat="1" applyFont="1" applyBorder="1"/>
    <xf numFmtId="4" fontId="19" fillId="0" borderId="9" xfId="0" applyNumberFormat="1" applyFont="1" applyBorder="1"/>
    <xf numFmtId="2" fontId="11" fillId="4" borderId="6" xfId="0" applyNumberFormat="1" applyFont="1" applyFill="1" applyBorder="1" applyAlignment="1">
      <alignment horizontal="right" vertical="center" wrapText="1"/>
    </xf>
    <xf numFmtId="0" fontId="19" fillId="0" borderId="3" xfId="0" applyFont="1" applyBorder="1"/>
    <xf numFmtId="0" fontId="20" fillId="0" borderId="3" xfId="0" applyFont="1" applyBorder="1" applyAlignment="1">
      <alignment vertical="top" wrapText="1"/>
    </xf>
    <xf numFmtId="0" fontId="20" fillId="0" borderId="3" xfId="0" applyFont="1" applyBorder="1"/>
    <xf numFmtId="0" fontId="20" fillId="0" borderId="3" xfId="0" applyFont="1" applyBorder="1" applyAlignment="1">
      <alignment horizontal="left"/>
    </xf>
    <xf numFmtId="0" fontId="19" fillId="0" borderId="3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/>
    </xf>
    <xf numFmtId="4" fontId="19" fillId="0" borderId="3" xfId="0" applyNumberFormat="1" applyFont="1" applyBorder="1" applyAlignment="1">
      <alignment vertical="top" wrapText="1"/>
    </xf>
    <xf numFmtId="0" fontId="24" fillId="0" borderId="0" xfId="0" applyFont="1" applyAlignment="1">
      <alignment vertical="top" wrapText="1"/>
    </xf>
    <xf numFmtId="0" fontId="11" fillId="0" borderId="0" xfId="0" applyNumberFormat="1" applyFont="1" applyFill="1" applyBorder="1" applyAlignment="1" applyProtection="1">
      <alignment vertical="center" wrapText="1"/>
    </xf>
    <xf numFmtId="0" fontId="23" fillId="0" borderId="3" xfId="0" applyFont="1" applyBorder="1"/>
    <xf numFmtId="0" fontId="0" fillId="0" borderId="0" xfId="0" applyBorder="1"/>
    <xf numFmtId="0" fontId="11" fillId="0" borderId="3" xfId="0" applyFont="1" applyBorder="1"/>
    <xf numFmtId="0" fontId="14" fillId="0" borderId="3" xfId="0" applyFont="1" applyBorder="1" applyAlignment="1">
      <alignment vertical="top" wrapText="1"/>
    </xf>
    <xf numFmtId="4" fontId="14" fillId="0" borderId="3" xfId="0" applyNumberFormat="1" applyFont="1" applyBorder="1" applyAlignment="1">
      <alignment vertical="top" wrapText="1"/>
    </xf>
    <xf numFmtId="4" fontId="11" fillId="2" borderId="8" xfId="0" applyNumberFormat="1" applyFont="1" applyFill="1" applyBorder="1" applyAlignment="1">
      <alignment horizontal="right"/>
    </xf>
    <xf numFmtId="4" fontId="11" fillId="2" borderId="9" xfId="0" applyNumberFormat="1" applyFont="1" applyFill="1" applyBorder="1" applyAlignment="1">
      <alignment horizontal="right"/>
    </xf>
    <xf numFmtId="0" fontId="25" fillId="0" borderId="3" xfId="0" applyFont="1" applyBorder="1"/>
    <xf numFmtId="0" fontId="19" fillId="2" borderId="3" xfId="0" applyFont="1" applyFill="1" applyBorder="1" applyAlignment="1">
      <alignment horizontal="left" vertical="center" wrapText="1" indent="1"/>
    </xf>
    <xf numFmtId="2" fontId="14" fillId="0" borderId="3" xfId="0" applyNumberFormat="1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4" fontId="14" fillId="2" borderId="3" xfId="0" applyNumberFormat="1" applyFont="1" applyFill="1" applyBorder="1" applyAlignment="1" applyProtection="1">
      <alignment vertical="center" wrapText="1"/>
    </xf>
    <xf numFmtId="0" fontId="25" fillId="0" borderId="0" xfId="0" applyFont="1"/>
    <xf numFmtId="0" fontId="14" fillId="0" borderId="5" xfId="0" applyNumberFormat="1" applyFont="1" applyFill="1" applyBorder="1" applyAlignment="1" applyProtection="1">
      <alignment horizontal="center" vertical="center" wrapText="1"/>
    </xf>
    <xf numFmtId="0" fontId="14" fillId="0" borderId="3" xfId="0" quotePrefix="1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3" xfId="0" quotePrefix="1" applyNumberFormat="1" applyFont="1" applyFill="1" applyBorder="1" applyAlignment="1" applyProtection="1">
      <alignment horizontal="center" vertical="center"/>
    </xf>
    <xf numFmtId="0" fontId="14" fillId="3" borderId="3" xfId="0" quotePrefix="1" applyFont="1" applyFill="1" applyBorder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4" fontId="14" fillId="2" borderId="3" xfId="0" applyNumberFormat="1" applyFont="1" applyFill="1" applyBorder="1" applyAlignment="1"/>
    <xf numFmtId="0" fontId="10" fillId="0" borderId="0" xfId="0" applyNumberFormat="1" applyFont="1" applyFill="1" applyBorder="1" applyAlignment="1" applyProtection="1">
      <alignment horizontal="center" vertical="center" wrapText="1"/>
    </xf>
    <xf numFmtId="4" fontId="26" fillId="0" borderId="0" xfId="0" applyNumberFormat="1" applyFont="1"/>
    <xf numFmtId="4" fontId="14" fillId="0" borderId="3" xfId="0" applyNumberFormat="1" applyFont="1" applyFill="1" applyBorder="1" applyAlignment="1" applyProtection="1">
      <alignment vertical="center"/>
    </xf>
    <xf numFmtId="4" fontId="14" fillId="3" borderId="3" xfId="0" applyNumberFormat="1" applyFont="1" applyFill="1" applyBorder="1" applyAlignment="1" applyProtection="1">
      <alignment vertical="center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4" fontId="14" fillId="3" borderId="3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left" vertical="center" wrapText="1"/>
    </xf>
    <xf numFmtId="0" fontId="13" fillId="2" borderId="2" xfId="0" applyNumberFormat="1" applyFont="1" applyFill="1" applyBorder="1" applyAlignment="1" applyProtection="1">
      <alignment horizontal="left" vertical="center" wrapText="1"/>
    </xf>
    <xf numFmtId="0" fontId="13" fillId="2" borderId="4" xfId="0" applyNumberFormat="1" applyFont="1" applyFill="1" applyBorder="1" applyAlignment="1" applyProtection="1">
      <alignment horizontal="left" vertical="center" wrapText="1"/>
    </xf>
    <xf numFmtId="0" fontId="13" fillId="2" borderId="1" xfId="0" applyNumberFormat="1" applyFont="1" applyFill="1" applyBorder="1" applyAlignment="1" applyProtection="1">
      <alignment horizontal="left" vertical="center" wrapText="1"/>
    </xf>
    <xf numFmtId="0" fontId="10" fillId="2" borderId="2" xfId="0" applyNumberFormat="1" applyFont="1" applyFill="1" applyBorder="1" applyAlignment="1" applyProtection="1">
      <alignment horizontal="left" vertical="center" wrapText="1"/>
    </xf>
    <xf numFmtId="0" fontId="10" fillId="2" borderId="4" xfId="0" applyNumberFormat="1" applyFont="1" applyFill="1" applyBorder="1" applyAlignment="1" applyProtection="1">
      <alignment horizontal="left" vertical="center" wrapText="1"/>
    </xf>
    <xf numFmtId="0" fontId="14" fillId="2" borderId="4" xfId="0" applyNumberFormat="1" applyFont="1" applyFill="1" applyBorder="1" applyAlignment="1" applyProtection="1">
      <alignment horizontal="left" vertical="center" wrapText="1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0" fontId="13" fillId="2" borderId="2" xfId="0" applyNumberFormat="1" applyFont="1" applyFill="1" applyBorder="1" applyAlignment="1" applyProtection="1">
      <alignment horizontal="center" vertical="center" wrapText="1"/>
    </xf>
    <xf numFmtId="0" fontId="13" fillId="2" borderId="4" xfId="0" applyNumberFormat="1" applyFont="1" applyFill="1" applyBorder="1" applyAlignment="1" applyProtection="1">
      <alignment horizontal="center" vertical="center" wrapText="1"/>
    </xf>
    <xf numFmtId="2" fontId="19" fillId="0" borderId="3" xfId="0" applyNumberFormat="1" applyFont="1" applyBorder="1" applyAlignment="1">
      <alignment vertical="top" wrapText="1"/>
    </xf>
    <xf numFmtId="0" fontId="28" fillId="0" borderId="3" xfId="0" applyFont="1" applyBorder="1"/>
    <xf numFmtId="164" fontId="11" fillId="0" borderId="3" xfId="0" applyNumberFormat="1" applyFont="1" applyBorder="1"/>
    <xf numFmtId="0" fontId="5" fillId="0" borderId="3" xfId="0" applyFont="1" applyBorder="1"/>
    <xf numFmtId="0" fontId="29" fillId="0" borderId="0" xfId="0" applyFont="1"/>
    <xf numFmtId="0" fontId="14" fillId="2" borderId="4" xfId="0" applyFont="1" applyFill="1" applyBorder="1" applyAlignment="1">
      <alignment horizontal="left" vertical="center" wrapText="1"/>
    </xf>
    <xf numFmtId="0" fontId="14" fillId="2" borderId="4" xfId="0" quotePrefix="1" applyFont="1" applyFill="1" applyBorder="1" applyAlignment="1">
      <alignment horizontal="left" vertical="center" wrapText="1"/>
    </xf>
    <xf numFmtId="1" fontId="14" fillId="2" borderId="1" xfId="0" applyNumberFormat="1" applyFont="1" applyFill="1" applyBorder="1" applyAlignment="1">
      <alignment horizontal="left" vertical="center" wrapText="1"/>
    </xf>
    <xf numFmtId="1" fontId="14" fillId="2" borderId="2" xfId="0" applyNumberFormat="1" applyFont="1" applyFill="1" applyBorder="1" applyAlignment="1">
      <alignment horizontal="left" vertical="center" wrapText="1"/>
    </xf>
    <xf numFmtId="1" fontId="14" fillId="2" borderId="4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1" fontId="11" fillId="2" borderId="2" xfId="0" applyNumberFormat="1" applyFont="1" applyFill="1" applyBorder="1" applyAlignment="1">
      <alignment horizontal="left" vertical="center" wrapText="1"/>
    </xf>
    <xf numFmtId="1" fontId="11" fillId="2" borderId="4" xfId="0" applyNumberFormat="1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vertical="center" wrapText="1"/>
    </xf>
    <xf numFmtId="0" fontId="11" fillId="2" borderId="4" xfId="0" quotePrefix="1" applyFont="1" applyFill="1" applyBorder="1" applyAlignment="1">
      <alignment horizontal="left" vertical="center"/>
    </xf>
    <xf numFmtId="1" fontId="11" fillId="2" borderId="0" xfId="0" applyNumberFormat="1" applyFont="1" applyFill="1" applyBorder="1" applyAlignment="1">
      <alignment horizontal="left" vertical="center" wrapText="1"/>
    </xf>
    <xf numFmtId="0" fontId="19" fillId="0" borderId="4" xfId="0" applyFont="1" applyBorder="1"/>
    <xf numFmtId="0" fontId="14" fillId="2" borderId="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1" fontId="11" fillId="2" borderId="10" xfId="0" applyNumberFormat="1" applyFont="1" applyFill="1" applyBorder="1" applyAlignment="1">
      <alignment horizontal="left" vertical="center" wrapText="1"/>
    </xf>
    <xf numFmtId="165" fontId="14" fillId="2" borderId="4" xfId="0" applyNumberFormat="1" applyFont="1" applyFill="1" applyBorder="1" applyAlignment="1">
      <alignment horizontal="right"/>
    </xf>
    <xf numFmtId="0" fontId="19" fillId="0" borderId="0" xfId="0" applyFont="1" applyBorder="1"/>
    <xf numFmtId="0" fontId="14" fillId="2" borderId="3" xfId="0" applyFont="1" applyFill="1" applyBorder="1" applyAlignment="1">
      <alignment vertical="center" wrapText="1"/>
    </xf>
    <xf numFmtId="2" fontId="14" fillId="0" borderId="3" xfId="0" applyNumberFormat="1" applyFont="1" applyBorder="1"/>
    <xf numFmtId="2" fontId="11" fillId="0" borderId="3" xfId="0" applyNumberFormat="1" applyFont="1" applyBorder="1"/>
    <xf numFmtId="2" fontId="19" fillId="0" borderId="3" xfId="0" applyNumberFormat="1" applyFont="1" applyBorder="1"/>
    <xf numFmtId="0" fontId="19" fillId="0" borderId="1" xfId="0" applyFont="1" applyBorder="1"/>
    <xf numFmtId="0" fontId="19" fillId="0" borderId="2" xfId="0" applyFont="1" applyBorder="1"/>
    <xf numFmtId="0" fontId="19" fillId="0" borderId="4" xfId="0" applyFont="1" applyBorder="1" applyAlignment="1">
      <alignment horizontal="left"/>
    </xf>
    <xf numFmtId="0" fontId="20" fillId="0" borderId="0" xfId="0" applyFont="1"/>
    <xf numFmtId="0" fontId="14" fillId="0" borderId="3" xfId="0" applyFont="1" applyBorder="1"/>
    <xf numFmtId="1" fontId="11" fillId="2" borderId="3" xfId="0" applyNumberFormat="1" applyFont="1" applyFill="1" applyBorder="1" applyAlignment="1">
      <alignment horizontal="left" vertical="center" wrapText="1"/>
    </xf>
    <xf numFmtId="0" fontId="20" fillId="2" borderId="3" xfId="0" applyFont="1" applyFill="1" applyBorder="1" applyAlignment="1">
      <alignment horizontal="left" vertical="center" wrapText="1"/>
    </xf>
    <xf numFmtId="49" fontId="19" fillId="2" borderId="3" xfId="0" applyNumberFormat="1" applyFont="1" applyFill="1" applyBorder="1" applyAlignment="1">
      <alignment horizontal="left" vertical="center" wrapText="1" indent="1"/>
    </xf>
    <xf numFmtId="0" fontId="30" fillId="2" borderId="3" xfId="0" applyFont="1" applyFill="1" applyBorder="1" applyAlignment="1">
      <alignment horizontal="left" vertical="center" wrapText="1" indent="1"/>
    </xf>
    <xf numFmtId="0" fontId="19" fillId="2" borderId="3" xfId="0" applyFont="1" applyFill="1" applyBorder="1" applyAlignment="1">
      <alignment horizontal="left" vertical="center" wrapText="1"/>
    </xf>
    <xf numFmtId="0" fontId="18" fillId="2" borderId="3" xfId="0" quotePrefix="1" applyFont="1" applyFill="1" applyBorder="1" applyAlignment="1">
      <alignment horizontal="left" vertical="center" wrapText="1" indent="1"/>
    </xf>
    <xf numFmtId="0" fontId="18" fillId="2" borderId="3" xfId="0" applyFont="1" applyFill="1" applyBorder="1" applyAlignment="1">
      <alignment horizontal="left" vertical="center" indent="1"/>
    </xf>
    <xf numFmtId="0" fontId="18" fillId="2" borderId="3" xfId="0" applyFont="1" applyFill="1" applyBorder="1" applyAlignment="1">
      <alignment horizontal="left" vertical="center" wrapText="1" indent="1"/>
    </xf>
    <xf numFmtId="0" fontId="11" fillId="2" borderId="3" xfId="0" applyFont="1" applyFill="1" applyBorder="1" applyAlignment="1">
      <alignment horizontal="left" vertical="center" wrapText="1" indent="1"/>
    </xf>
    <xf numFmtId="0" fontId="30" fillId="2" borderId="3" xfId="0" quotePrefix="1" applyFont="1" applyFill="1" applyBorder="1" applyAlignment="1">
      <alignment horizontal="left" vertical="center" wrapText="1" indent="1"/>
    </xf>
    <xf numFmtId="0" fontId="20" fillId="2" borderId="3" xfId="0" applyFont="1" applyFill="1" applyBorder="1" applyAlignment="1">
      <alignment vertical="center" wrapText="1"/>
    </xf>
    <xf numFmtId="4" fontId="5" fillId="0" borderId="0" xfId="0" applyNumberFormat="1" applyFont="1"/>
    <xf numFmtId="49" fontId="31" fillId="0" borderId="3" xfId="0" applyNumberFormat="1" applyFont="1" applyFill="1" applyBorder="1" applyAlignment="1" applyProtection="1">
      <alignment horizontal="left" vertical="center" wrapText="1"/>
    </xf>
    <xf numFmtId="49" fontId="27" fillId="0" borderId="3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14" fillId="0" borderId="0" xfId="0" applyNumberFormat="1" applyFont="1" applyFill="1" applyBorder="1" applyAlignment="1" applyProtection="1">
      <alignment horizontal="left" vertical="center" wrapText="1"/>
    </xf>
    <xf numFmtId="0" fontId="14" fillId="0" borderId="5" xfId="0" applyNumberFormat="1" applyFont="1" applyFill="1" applyBorder="1" applyAlignment="1" applyProtection="1">
      <alignment horizontal="left" vertical="center" wrapText="1"/>
    </xf>
    <xf numFmtId="0" fontId="14" fillId="0" borderId="1" xfId="0" applyNumberFormat="1" applyFont="1" applyFill="1" applyBorder="1" applyAlignment="1" applyProtection="1">
      <alignment horizontal="left" vertical="center" wrapText="1"/>
    </xf>
    <xf numFmtId="0" fontId="14" fillId="0" borderId="2" xfId="0" applyNumberFormat="1" applyFont="1" applyFill="1" applyBorder="1" applyAlignment="1" applyProtection="1">
      <alignment horizontal="left" vertical="center" wrapText="1"/>
    </xf>
    <xf numFmtId="0" fontId="14" fillId="0" borderId="4" xfId="0" applyNumberFormat="1" applyFont="1" applyFill="1" applyBorder="1" applyAlignment="1" applyProtection="1">
      <alignment horizontal="left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2" xfId="0" quotePrefix="1" applyFont="1" applyBorder="1" applyAlignment="1">
      <alignment horizontal="center" vertical="center" wrapText="1"/>
    </xf>
    <xf numFmtId="0" fontId="10" fillId="0" borderId="4" xfId="0" quotePrefix="1" applyFont="1" applyBorder="1" applyAlignment="1">
      <alignment horizontal="center" vertical="center" wrapText="1"/>
    </xf>
    <xf numFmtId="0" fontId="10" fillId="3" borderId="1" xfId="0" quotePrefix="1" applyFont="1" applyFill="1" applyBorder="1" applyAlignment="1">
      <alignment horizontal="left" wrapText="1"/>
    </xf>
    <xf numFmtId="0" fontId="10" fillId="3" borderId="2" xfId="0" quotePrefix="1" applyFont="1" applyFill="1" applyBorder="1" applyAlignment="1">
      <alignment horizontal="left" wrapText="1"/>
    </xf>
    <xf numFmtId="0" fontId="10" fillId="3" borderId="4" xfId="0" quotePrefix="1" applyFont="1" applyFill="1" applyBorder="1" applyAlignment="1">
      <alignment horizontal="left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Font="1" applyBorder="1" applyAlignment="1">
      <alignment horizontal="left" vertical="top" wrapText="1"/>
    </xf>
    <xf numFmtId="0" fontId="14" fillId="3" borderId="1" xfId="0" applyNumberFormat="1" applyFont="1" applyFill="1" applyBorder="1" applyAlignment="1" applyProtection="1">
      <alignment horizontal="left" vertical="center" wrapText="1"/>
    </xf>
    <xf numFmtId="0" fontId="14" fillId="3" borderId="2" xfId="0" applyNumberFormat="1" applyFont="1" applyFill="1" applyBorder="1" applyAlignment="1" applyProtection="1">
      <alignment horizontal="left" vertical="center" wrapText="1"/>
    </xf>
    <xf numFmtId="0" fontId="14" fillId="3" borderId="4" xfId="0" applyNumberFormat="1" applyFont="1" applyFill="1" applyBorder="1" applyAlignment="1" applyProtection="1">
      <alignment horizontal="left" vertical="center" wrapText="1"/>
    </xf>
    <xf numFmtId="0" fontId="14" fillId="0" borderId="1" xfId="0" quotePrefix="1" applyFont="1" applyFill="1" applyBorder="1" applyAlignment="1">
      <alignment horizontal="left" vertical="center"/>
    </xf>
    <xf numFmtId="0" fontId="14" fillId="0" borderId="2" xfId="0" quotePrefix="1" applyFont="1" applyFill="1" applyBorder="1" applyAlignment="1">
      <alignment horizontal="left" vertical="center"/>
    </xf>
    <xf numFmtId="0" fontId="14" fillId="0" borderId="4" xfId="0" quotePrefix="1" applyFont="1" applyFill="1" applyBorder="1" applyAlignment="1">
      <alignment horizontal="left" vertical="center"/>
    </xf>
    <xf numFmtId="0" fontId="10" fillId="0" borderId="1" xfId="0" quotePrefix="1" applyFont="1" applyBorder="1" applyAlignment="1">
      <alignment horizontal="center" wrapText="1"/>
    </xf>
    <xf numFmtId="0" fontId="10" fillId="0" borderId="2" xfId="0" quotePrefix="1" applyFont="1" applyBorder="1" applyAlignment="1">
      <alignment horizontal="center" wrapText="1"/>
    </xf>
    <xf numFmtId="0" fontId="10" fillId="0" borderId="4" xfId="0" quotePrefix="1" applyFont="1" applyBorder="1" applyAlignment="1">
      <alignment horizontal="center" wrapText="1"/>
    </xf>
    <xf numFmtId="0" fontId="10" fillId="3" borderId="1" xfId="0" quotePrefix="1" applyFont="1" applyFill="1" applyBorder="1" applyAlignment="1">
      <alignment horizontal="left" vertical="center" wrapText="1"/>
    </xf>
    <xf numFmtId="0" fontId="10" fillId="3" borderId="2" xfId="0" quotePrefix="1" applyFont="1" applyFill="1" applyBorder="1" applyAlignment="1">
      <alignment horizontal="left" vertical="center" wrapText="1"/>
    </xf>
    <xf numFmtId="0" fontId="10" fillId="3" borderId="4" xfId="0" quotePrefix="1" applyFont="1" applyFill="1" applyBorder="1" applyAlignment="1">
      <alignment horizontal="left" vertical="center" wrapText="1"/>
    </xf>
    <xf numFmtId="0" fontId="14" fillId="0" borderId="1" xfId="0" quotePrefix="1" applyFont="1" applyBorder="1" applyAlignment="1">
      <alignment horizontal="left" vertical="center"/>
    </xf>
    <xf numFmtId="0" fontId="14" fillId="0" borderId="2" xfId="0" quotePrefix="1" applyFont="1" applyBorder="1" applyAlignment="1">
      <alignment horizontal="left" vertical="center"/>
    </xf>
    <xf numFmtId="0" fontId="14" fillId="0" borderId="4" xfId="0" quotePrefix="1" applyFont="1" applyBorder="1" applyAlignment="1">
      <alignment horizontal="left" vertical="center"/>
    </xf>
    <xf numFmtId="0" fontId="14" fillId="3" borderId="1" xfId="0" quotePrefix="1" applyNumberFormat="1" applyFont="1" applyFill="1" applyBorder="1" applyAlignment="1" applyProtection="1">
      <alignment horizontal="left" vertical="center" wrapText="1"/>
    </xf>
    <xf numFmtId="0" fontId="14" fillId="3" borderId="2" xfId="0" quotePrefix="1" applyNumberFormat="1" applyFont="1" applyFill="1" applyBorder="1" applyAlignment="1" applyProtection="1">
      <alignment horizontal="left" vertical="center" wrapText="1"/>
    </xf>
    <xf numFmtId="0" fontId="14" fillId="3" borderId="4" xfId="0" quotePrefix="1" applyNumberFormat="1" applyFont="1" applyFill="1" applyBorder="1" applyAlignment="1" applyProtection="1">
      <alignment horizontal="left" vertical="center" wrapText="1"/>
    </xf>
    <xf numFmtId="0" fontId="14" fillId="0" borderId="1" xfId="0" quotePrefix="1" applyNumberFormat="1" applyFont="1" applyFill="1" applyBorder="1" applyAlignment="1" applyProtection="1">
      <alignment horizontal="left" vertical="center" wrapText="1"/>
    </xf>
    <xf numFmtId="0" fontId="14" fillId="0" borderId="2" xfId="0" quotePrefix="1" applyNumberFormat="1" applyFont="1" applyFill="1" applyBorder="1" applyAlignment="1" applyProtection="1">
      <alignment horizontal="left" vertical="center" wrapText="1"/>
    </xf>
    <xf numFmtId="0" fontId="14" fillId="0" borderId="4" xfId="0" quotePrefix="1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10" fillId="3" borderId="2" xfId="0" applyNumberFormat="1" applyFont="1" applyFill="1" applyBorder="1" applyAlignment="1" applyProtection="1">
      <alignment horizontal="center" vertical="center" wrapText="1"/>
    </xf>
    <xf numFmtId="0" fontId="10" fillId="3" borderId="4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left" vertical="center" wrapText="1"/>
    </xf>
    <xf numFmtId="0" fontId="13" fillId="2" borderId="2" xfId="0" applyNumberFormat="1" applyFont="1" applyFill="1" applyBorder="1" applyAlignment="1" applyProtection="1">
      <alignment horizontal="left" vertical="center" wrapText="1"/>
    </xf>
    <xf numFmtId="0" fontId="13" fillId="2" borderId="4" xfId="0" applyNumberFormat="1" applyFont="1" applyFill="1" applyBorder="1" applyAlignment="1" applyProtection="1">
      <alignment horizontal="left" vertical="center" wrapText="1"/>
    </xf>
    <xf numFmtId="0" fontId="13" fillId="2" borderId="1" xfId="0" applyNumberFormat="1" applyFont="1" applyFill="1" applyBorder="1" applyAlignment="1" applyProtection="1">
      <alignment horizontal="left" vertical="center" wrapText="1"/>
    </xf>
    <xf numFmtId="1" fontId="14" fillId="2" borderId="1" xfId="0" applyNumberFormat="1" applyFont="1" applyFill="1" applyBorder="1" applyAlignment="1">
      <alignment horizontal="left" vertical="center" wrapText="1"/>
    </xf>
    <xf numFmtId="1" fontId="14" fillId="2" borderId="2" xfId="0" applyNumberFormat="1" applyFont="1" applyFill="1" applyBorder="1" applyAlignment="1">
      <alignment horizontal="left" vertical="center" wrapText="1"/>
    </xf>
    <xf numFmtId="1" fontId="14" fillId="2" borderId="4" xfId="0" applyNumberFormat="1" applyFont="1" applyFill="1" applyBorder="1" applyAlignment="1">
      <alignment horizontal="left" vertical="center" wrapText="1"/>
    </xf>
    <xf numFmtId="0" fontId="10" fillId="2" borderId="2" xfId="0" applyNumberFormat="1" applyFont="1" applyFill="1" applyBorder="1" applyAlignment="1" applyProtection="1">
      <alignment horizontal="left" vertical="center" wrapText="1"/>
    </xf>
    <xf numFmtId="0" fontId="10" fillId="2" borderId="4" xfId="0" applyNumberFormat="1" applyFont="1" applyFill="1" applyBorder="1" applyAlignment="1" applyProtection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4" fillId="2" borderId="1" xfId="0" applyNumberFormat="1" applyFont="1" applyFill="1" applyBorder="1" applyAlignment="1" applyProtection="1">
      <alignment horizontal="left" vertical="center" wrapText="1"/>
    </xf>
    <xf numFmtId="0" fontId="14" fillId="2" borderId="2" xfId="0" applyNumberFormat="1" applyFont="1" applyFill="1" applyBorder="1" applyAlignment="1" applyProtection="1">
      <alignment horizontal="left" vertical="center" wrapText="1"/>
    </xf>
    <xf numFmtId="0" fontId="14" fillId="2" borderId="4" xfId="0" applyNumberFormat="1" applyFont="1" applyFill="1" applyBorder="1" applyAlignment="1" applyProtection="1">
      <alignment horizontal="left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0" fontId="10" fillId="2" borderId="2" xfId="0" applyNumberFormat="1" applyFont="1" applyFill="1" applyBorder="1" applyAlignment="1" applyProtection="1">
      <alignment horizontal="center" vertical="center" wrapText="1"/>
    </xf>
    <xf numFmtId="0" fontId="10" fillId="2" borderId="4" xfId="0" applyNumberFormat="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0" fontId="13" fillId="2" borderId="2" xfId="0" applyNumberFormat="1" applyFont="1" applyFill="1" applyBorder="1" applyAlignment="1" applyProtection="1">
      <alignment horizontal="center" vertical="center" wrapText="1"/>
    </xf>
    <xf numFmtId="0" fontId="13" fillId="2" borderId="4" xfId="0" applyNumberFormat="1" applyFont="1" applyFill="1" applyBorder="1" applyAlignment="1" applyProtection="1">
      <alignment horizontal="center" vertical="center" wrapText="1"/>
    </xf>
    <xf numFmtId="0" fontId="20" fillId="0" borderId="0" xfId="0" applyFont="1" applyAlignment="1">
      <alignment horizontal="center"/>
    </xf>
    <xf numFmtId="0" fontId="13" fillId="2" borderId="3" xfId="0" applyNumberFormat="1" applyFont="1" applyFill="1" applyBorder="1" applyAlignment="1" applyProtection="1">
      <alignment horizontal="left" vertical="center" wrapText="1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8"/>
  <sheetViews>
    <sheetView workbookViewId="0">
      <selection activeCell="G19" sqref="G19"/>
    </sheetView>
  </sheetViews>
  <sheetFormatPr defaultRowHeight="14.4" x14ac:dyDescent="0.3"/>
  <cols>
    <col min="6" max="7" width="25.33203125" customWidth="1"/>
    <col min="8" max="8" width="25.33203125" style="85" customWidth="1"/>
    <col min="9" max="9" width="25.33203125" customWidth="1"/>
    <col min="10" max="11" width="15.6640625" customWidth="1"/>
    <col min="12" max="12" width="25.33203125" customWidth="1"/>
  </cols>
  <sheetData>
    <row r="1" spans="2:12" ht="42" customHeight="1" x14ac:dyDescent="0.3">
      <c r="B1" s="200" t="s">
        <v>212</v>
      </c>
      <c r="C1" s="200"/>
      <c r="D1" s="200"/>
      <c r="E1" s="200"/>
      <c r="F1" s="200"/>
      <c r="G1" s="200"/>
      <c r="H1" s="200"/>
      <c r="I1" s="200"/>
      <c r="J1" s="200"/>
      <c r="K1" s="200"/>
      <c r="L1" s="6"/>
    </row>
    <row r="2" spans="2:12" ht="18" customHeight="1" x14ac:dyDescent="0.3">
      <c r="B2" s="46"/>
      <c r="C2" s="46"/>
      <c r="D2" s="46"/>
      <c r="E2" s="46"/>
      <c r="F2" s="46"/>
      <c r="G2" s="76"/>
      <c r="H2" s="83"/>
      <c r="I2" s="46"/>
      <c r="J2" s="46"/>
      <c r="K2" s="46"/>
      <c r="L2" s="2"/>
    </row>
    <row r="3" spans="2:12" ht="15.75" customHeight="1" x14ac:dyDescent="0.3">
      <c r="B3" s="200" t="s">
        <v>9</v>
      </c>
      <c r="C3" s="200"/>
      <c r="D3" s="200"/>
      <c r="E3" s="200"/>
      <c r="F3" s="200"/>
      <c r="G3" s="200"/>
      <c r="H3" s="200"/>
      <c r="I3" s="200"/>
      <c r="J3" s="200"/>
      <c r="K3" s="200"/>
      <c r="L3" s="5"/>
    </row>
    <row r="4" spans="2:12" ht="15.6" x14ac:dyDescent="0.3">
      <c r="B4" s="46"/>
      <c r="C4" s="46"/>
      <c r="D4" s="46"/>
      <c r="E4" s="46"/>
      <c r="F4" s="46"/>
      <c r="G4" s="76"/>
      <c r="H4" s="83"/>
      <c r="I4" s="46"/>
      <c r="J4" s="46"/>
      <c r="K4" s="46"/>
      <c r="L4" s="3"/>
    </row>
    <row r="5" spans="2:12" ht="18" customHeight="1" x14ac:dyDescent="0.3">
      <c r="B5" s="200" t="s">
        <v>32</v>
      </c>
      <c r="C5" s="200"/>
      <c r="D5" s="200"/>
      <c r="E5" s="200"/>
      <c r="F5" s="200"/>
      <c r="G5" s="200"/>
      <c r="H5" s="200"/>
      <c r="I5" s="200"/>
      <c r="J5" s="200"/>
      <c r="K5" s="200"/>
      <c r="L5" s="4"/>
    </row>
    <row r="6" spans="2:12" ht="18" customHeight="1" x14ac:dyDescent="0.3">
      <c r="B6" s="46"/>
      <c r="C6" s="46"/>
      <c r="D6" s="46"/>
      <c r="E6" s="46"/>
      <c r="F6" s="46"/>
      <c r="G6" s="76"/>
      <c r="H6" s="83"/>
      <c r="I6" s="46"/>
      <c r="J6" s="46"/>
      <c r="K6" s="46"/>
      <c r="L6" s="4"/>
    </row>
    <row r="7" spans="2:12" ht="18" customHeight="1" x14ac:dyDescent="0.3">
      <c r="B7" s="189" t="s">
        <v>44</v>
      </c>
      <c r="C7" s="189"/>
      <c r="D7" s="189"/>
      <c r="E7" s="189"/>
      <c r="F7" s="189"/>
      <c r="G7" s="49"/>
      <c r="H7" s="118"/>
      <c r="I7" s="49"/>
      <c r="J7" s="50"/>
      <c r="K7" s="50"/>
    </row>
    <row r="8" spans="2:12" ht="45.75" customHeight="1" x14ac:dyDescent="0.3">
      <c r="B8" s="194" t="s">
        <v>7</v>
      </c>
      <c r="C8" s="195"/>
      <c r="D8" s="195"/>
      <c r="E8" s="195"/>
      <c r="F8" s="196"/>
      <c r="G8" s="51" t="s">
        <v>195</v>
      </c>
      <c r="H8" s="119" t="s">
        <v>213</v>
      </c>
      <c r="I8" s="119" t="s">
        <v>214</v>
      </c>
      <c r="J8" s="51" t="s">
        <v>17</v>
      </c>
      <c r="K8" s="51" t="s">
        <v>30</v>
      </c>
    </row>
    <row r="9" spans="2:12" ht="15.6" x14ac:dyDescent="0.3">
      <c r="B9" s="208">
        <v>1</v>
      </c>
      <c r="C9" s="209"/>
      <c r="D9" s="209"/>
      <c r="E9" s="209"/>
      <c r="F9" s="210"/>
      <c r="G9" s="52">
        <v>4</v>
      </c>
      <c r="H9" s="119">
        <v>3</v>
      </c>
      <c r="I9" s="129">
        <v>4</v>
      </c>
      <c r="J9" s="52" t="s">
        <v>62</v>
      </c>
      <c r="K9" s="52" t="s">
        <v>63</v>
      </c>
    </row>
    <row r="10" spans="2:12" ht="14.4" customHeight="1" x14ac:dyDescent="0.3">
      <c r="B10" s="191" t="s">
        <v>19</v>
      </c>
      <c r="C10" s="192"/>
      <c r="D10" s="192"/>
      <c r="E10" s="192"/>
      <c r="F10" s="193"/>
      <c r="G10" s="53">
        <v>725127.67</v>
      </c>
      <c r="H10" s="116">
        <v>1291016.3600000001</v>
      </c>
      <c r="I10" s="53">
        <v>665910.51</v>
      </c>
      <c r="J10" s="53">
        <f>I10/G10*100</f>
        <v>91.83355394505908</v>
      </c>
      <c r="K10" s="53">
        <f>I10/H10*100</f>
        <v>51.580330864281223</v>
      </c>
    </row>
    <row r="11" spans="2:12" ht="15.6" x14ac:dyDescent="0.3">
      <c r="B11" s="205" t="s">
        <v>18</v>
      </c>
      <c r="C11" s="206"/>
      <c r="D11" s="206"/>
      <c r="E11" s="206"/>
      <c r="F11" s="207"/>
      <c r="G11" s="53">
        <v>0</v>
      </c>
      <c r="H11" s="127">
        <v>0</v>
      </c>
      <c r="I11" s="53">
        <v>0</v>
      </c>
      <c r="J11" s="53">
        <v>0</v>
      </c>
      <c r="K11" s="53">
        <v>0</v>
      </c>
    </row>
    <row r="12" spans="2:12" ht="14.4" customHeight="1" x14ac:dyDescent="0.3">
      <c r="B12" s="202" t="s">
        <v>0</v>
      </c>
      <c r="C12" s="203"/>
      <c r="D12" s="203"/>
      <c r="E12" s="203"/>
      <c r="F12" s="204"/>
      <c r="G12" s="54">
        <f>G10</f>
        <v>725127.67</v>
      </c>
      <c r="H12" s="128">
        <f>H10</f>
        <v>1291016.3600000001</v>
      </c>
      <c r="I12" s="54">
        <f>I10</f>
        <v>665910.51</v>
      </c>
      <c r="J12" s="54">
        <f>I12/G12*100</f>
        <v>91.83355394505908</v>
      </c>
      <c r="K12" s="54">
        <f>I12/H12*100</f>
        <v>51.580330864281223</v>
      </c>
    </row>
    <row r="13" spans="2:12" ht="14.4" customHeight="1" x14ac:dyDescent="0.3">
      <c r="B13" s="220" t="s">
        <v>20</v>
      </c>
      <c r="C13" s="221"/>
      <c r="D13" s="221"/>
      <c r="E13" s="221"/>
      <c r="F13" s="222"/>
      <c r="G13" s="53">
        <v>625550.32999999996</v>
      </c>
      <c r="H13" s="126">
        <v>1160630.1599999999</v>
      </c>
      <c r="I13" s="126">
        <v>587869.07999999996</v>
      </c>
      <c r="J13" s="55">
        <f>I13/G13*100</f>
        <v>93.97630403296246</v>
      </c>
      <c r="K13" s="55">
        <f>I13/H13*100</f>
        <v>50.650853326093127</v>
      </c>
    </row>
    <row r="14" spans="2:12" ht="15.6" x14ac:dyDescent="0.3">
      <c r="B14" s="214" t="s">
        <v>21</v>
      </c>
      <c r="C14" s="215"/>
      <c r="D14" s="215"/>
      <c r="E14" s="215"/>
      <c r="F14" s="216"/>
      <c r="G14" s="66">
        <v>285276.23</v>
      </c>
      <c r="H14" s="127">
        <v>33676.32</v>
      </c>
      <c r="I14" s="127">
        <v>4625.76</v>
      </c>
      <c r="J14" s="55">
        <v>0</v>
      </c>
      <c r="K14" s="55">
        <v>0</v>
      </c>
    </row>
    <row r="15" spans="2:12" ht="15.6" x14ac:dyDescent="0.3">
      <c r="B15" s="56" t="s">
        <v>1</v>
      </c>
      <c r="C15" s="57"/>
      <c r="D15" s="57"/>
      <c r="E15" s="57"/>
      <c r="F15" s="57"/>
      <c r="G15" s="54">
        <f>G13+G14</f>
        <v>910826.55999999994</v>
      </c>
      <c r="H15" s="128">
        <f>H13+H14</f>
        <v>1194306.48</v>
      </c>
      <c r="I15" s="128">
        <f>I13+I14</f>
        <v>592494.84</v>
      </c>
      <c r="J15" s="54">
        <f>I15/G15*100</f>
        <v>65.050237445864553</v>
      </c>
      <c r="K15" s="54">
        <f>I15/H15*100</f>
        <v>49.609949365760784</v>
      </c>
    </row>
    <row r="16" spans="2:12" ht="14.4" customHeight="1" x14ac:dyDescent="0.3">
      <c r="B16" s="217" t="s">
        <v>2</v>
      </c>
      <c r="C16" s="218"/>
      <c r="D16" s="218"/>
      <c r="E16" s="218"/>
      <c r="F16" s="219"/>
      <c r="G16" s="58">
        <f>G10-G15</f>
        <v>-185698.8899999999</v>
      </c>
      <c r="H16" s="130">
        <f>H12-H15</f>
        <v>96709.880000000121</v>
      </c>
      <c r="I16" s="58">
        <f>I10-I15</f>
        <v>73415.670000000042</v>
      </c>
      <c r="J16" s="58">
        <v>0</v>
      </c>
      <c r="K16" s="58">
        <v>0</v>
      </c>
    </row>
    <row r="17" spans="1:48" ht="15.6" x14ac:dyDescent="0.3">
      <c r="B17" s="46"/>
      <c r="C17" s="59"/>
      <c r="D17" s="59"/>
      <c r="E17" s="59"/>
      <c r="F17" s="59"/>
      <c r="G17" s="59"/>
      <c r="H17" s="120"/>
      <c r="I17" s="59"/>
      <c r="J17" s="60"/>
      <c r="K17" s="60"/>
      <c r="L17" s="1"/>
    </row>
    <row r="18" spans="1:48" ht="18" customHeight="1" x14ac:dyDescent="0.3">
      <c r="B18" s="190" t="s">
        <v>38</v>
      </c>
      <c r="C18" s="190"/>
      <c r="D18" s="190"/>
      <c r="E18" s="190"/>
      <c r="F18" s="190"/>
      <c r="G18" s="59"/>
      <c r="H18" s="120"/>
      <c r="I18" s="59"/>
      <c r="J18" s="60"/>
      <c r="K18" s="60"/>
      <c r="L18" s="1"/>
    </row>
    <row r="19" spans="1:48" ht="26.4" customHeight="1" x14ac:dyDescent="0.3">
      <c r="B19" s="194" t="s">
        <v>7</v>
      </c>
      <c r="C19" s="195"/>
      <c r="D19" s="195"/>
      <c r="E19" s="195"/>
      <c r="F19" s="196"/>
      <c r="G19" s="52" t="s">
        <v>34</v>
      </c>
      <c r="H19" s="119" t="s">
        <v>160</v>
      </c>
      <c r="I19" s="52" t="s">
        <v>34</v>
      </c>
      <c r="J19" s="52" t="s">
        <v>17</v>
      </c>
      <c r="K19" s="52" t="s">
        <v>30</v>
      </c>
    </row>
    <row r="20" spans="1:48" ht="15.6" x14ac:dyDescent="0.3">
      <c r="B20" s="194">
        <v>1</v>
      </c>
      <c r="C20" s="195"/>
      <c r="D20" s="195"/>
      <c r="E20" s="195"/>
      <c r="F20" s="196"/>
      <c r="G20" s="52">
        <v>4</v>
      </c>
      <c r="H20" s="121">
        <v>3</v>
      </c>
      <c r="I20" s="52">
        <v>4</v>
      </c>
      <c r="J20" s="52" t="s">
        <v>62</v>
      </c>
      <c r="K20" s="52" t="s">
        <v>63</v>
      </c>
    </row>
    <row r="21" spans="1:48" ht="15.75" customHeight="1" x14ac:dyDescent="0.3">
      <c r="B21" s="191" t="s">
        <v>22</v>
      </c>
      <c r="C21" s="192"/>
      <c r="D21" s="192"/>
      <c r="E21" s="192"/>
      <c r="F21" s="193"/>
      <c r="G21" s="62"/>
      <c r="H21" s="61"/>
      <c r="I21" s="62"/>
      <c r="J21" s="62"/>
      <c r="K21" s="62"/>
    </row>
    <row r="22" spans="1:48" ht="14.4" customHeight="1" x14ac:dyDescent="0.3">
      <c r="B22" s="191" t="s">
        <v>23</v>
      </c>
      <c r="C22" s="192"/>
      <c r="D22" s="192"/>
      <c r="E22" s="192"/>
      <c r="F22" s="193"/>
      <c r="G22" s="62"/>
      <c r="H22" s="63"/>
      <c r="I22" s="62"/>
      <c r="J22" s="62"/>
      <c r="K22" s="62"/>
    </row>
    <row r="23" spans="1:48" ht="15" customHeight="1" x14ac:dyDescent="0.3">
      <c r="B23" s="197" t="s">
        <v>31</v>
      </c>
      <c r="C23" s="198"/>
      <c r="D23" s="198"/>
      <c r="E23" s="198"/>
      <c r="F23" s="199"/>
      <c r="G23" s="19"/>
      <c r="H23" s="122"/>
      <c r="I23" s="19"/>
      <c r="J23" s="19"/>
      <c r="K23" s="19"/>
    </row>
    <row r="24" spans="1:48" s="8" customFormat="1" ht="15" customHeight="1" x14ac:dyDescent="0.3">
      <c r="A24"/>
      <c r="B24" s="191" t="s">
        <v>12</v>
      </c>
      <c r="C24" s="192"/>
      <c r="D24" s="192"/>
      <c r="E24" s="192"/>
      <c r="F24" s="193"/>
      <c r="G24" s="62"/>
      <c r="H24" s="63"/>
      <c r="I24" s="62"/>
      <c r="J24" s="62"/>
      <c r="K24" s="62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 s="8" customFormat="1" ht="15" customHeight="1" x14ac:dyDescent="0.3">
      <c r="A25"/>
      <c r="B25" s="191" t="s">
        <v>37</v>
      </c>
      <c r="C25" s="192"/>
      <c r="D25" s="192"/>
      <c r="E25" s="192"/>
      <c r="F25" s="193"/>
      <c r="G25" s="62"/>
      <c r="H25" s="63" t="s">
        <v>45</v>
      </c>
      <c r="I25" s="62"/>
      <c r="J25" s="62"/>
      <c r="K25" s="62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 s="11" customFormat="1" ht="14.4" customHeight="1" x14ac:dyDescent="0.3">
      <c r="A26" s="10"/>
      <c r="B26" s="197" t="s">
        <v>39</v>
      </c>
      <c r="C26" s="198"/>
      <c r="D26" s="198"/>
      <c r="E26" s="198"/>
      <c r="F26" s="199"/>
      <c r="G26" s="64"/>
      <c r="H26" s="122"/>
      <c r="I26" s="64"/>
      <c r="J26" s="64"/>
      <c r="K26" s="64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</row>
    <row r="27" spans="1:48" ht="15.6" customHeight="1" x14ac:dyDescent="0.3">
      <c r="B27" s="211" t="s">
        <v>40</v>
      </c>
      <c r="C27" s="212"/>
      <c r="D27" s="212"/>
      <c r="E27" s="212"/>
      <c r="F27" s="213"/>
      <c r="G27" s="16"/>
      <c r="H27" s="15"/>
      <c r="I27" s="16"/>
      <c r="J27" s="16"/>
      <c r="K27" s="16"/>
    </row>
    <row r="28" spans="1:48" ht="15.6" x14ac:dyDescent="0.3">
      <c r="B28" s="32"/>
      <c r="C28" s="32"/>
      <c r="D28" s="32"/>
      <c r="E28" s="32"/>
      <c r="F28" s="32"/>
      <c r="G28" s="32"/>
      <c r="H28" s="40"/>
      <c r="I28" s="32"/>
      <c r="J28" s="32"/>
      <c r="K28" s="32"/>
    </row>
    <row r="29" spans="1:48" ht="15.6" x14ac:dyDescent="0.3">
      <c r="B29" s="65"/>
      <c r="C29" s="65"/>
      <c r="D29" s="65"/>
      <c r="E29" s="65"/>
      <c r="F29" s="65"/>
      <c r="G29" s="65"/>
      <c r="H29" s="123"/>
      <c r="I29" s="65"/>
      <c r="J29" s="65"/>
      <c r="K29" s="65"/>
    </row>
    <row r="30" spans="1:48" ht="15.6" x14ac:dyDescent="0.3">
      <c r="B30" s="188" t="s">
        <v>41</v>
      </c>
      <c r="C30" s="188"/>
      <c r="D30" s="188"/>
      <c r="E30" s="188"/>
      <c r="F30" s="188"/>
      <c r="G30" s="188"/>
      <c r="H30" s="188"/>
      <c r="I30" s="188"/>
      <c r="J30" s="188"/>
      <c r="K30" s="188"/>
    </row>
    <row r="31" spans="1:48" ht="15" customHeight="1" x14ac:dyDescent="0.3">
      <c r="B31" s="188" t="s">
        <v>42</v>
      </c>
      <c r="C31" s="188"/>
      <c r="D31" s="188"/>
      <c r="E31" s="188"/>
      <c r="F31" s="188"/>
      <c r="G31" s="188"/>
      <c r="H31" s="188"/>
      <c r="I31" s="188"/>
      <c r="J31" s="188"/>
      <c r="K31" s="188"/>
    </row>
    <row r="32" spans="1:48" ht="15" customHeight="1" x14ac:dyDescent="0.3">
      <c r="B32" s="188" t="s">
        <v>35</v>
      </c>
      <c r="C32" s="188"/>
      <c r="D32" s="188"/>
      <c r="E32" s="188"/>
      <c r="F32" s="188"/>
      <c r="G32" s="188"/>
      <c r="H32" s="188"/>
      <c r="I32" s="188"/>
      <c r="J32" s="188"/>
      <c r="K32" s="188"/>
    </row>
    <row r="33" spans="2:11" ht="36.75" customHeight="1" x14ac:dyDescent="0.3">
      <c r="B33" s="188"/>
      <c r="C33" s="188"/>
      <c r="D33" s="188"/>
      <c r="E33" s="188"/>
      <c r="F33" s="188"/>
      <c r="G33" s="188"/>
      <c r="H33" s="188"/>
      <c r="I33" s="188"/>
      <c r="J33" s="188"/>
      <c r="K33" s="188"/>
    </row>
    <row r="34" spans="2:11" ht="15" customHeight="1" x14ac:dyDescent="0.3">
      <c r="B34" s="201" t="s">
        <v>43</v>
      </c>
      <c r="C34" s="201"/>
      <c r="D34" s="201"/>
      <c r="E34" s="201"/>
      <c r="F34" s="201"/>
      <c r="G34" s="201"/>
      <c r="H34" s="201"/>
      <c r="I34" s="201"/>
      <c r="J34" s="201"/>
      <c r="K34" s="201"/>
    </row>
    <row r="35" spans="2:11" x14ac:dyDescent="0.3">
      <c r="B35" s="201"/>
      <c r="C35" s="201"/>
      <c r="D35" s="201"/>
      <c r="E35" s="201"/>
      <c r="F35" s="201"/>
      <c r="G35" s="201"/>
      <c r="H35" s="201"/>
      <c r="I35" s="201"/>
      <c r="J35" s="201"/>
      <c r="K35" s="201"/>
    </row>
    <row r="36" spans="2:11" ht="15.6" x14ac:dyDescent="0.3">
      <c r="B36" s="32"/>
      <c r="C36" s="32"/>
      <c r="D36" s="32"/>
      <c r="E36" s="32"/>
      <c r="F36" s="32"/>
      <c r="G36" s="32"/>
      <c r="H36" s="40"/>
      <c r="I36" s="32"/>
      <c r="J36" s="32"/>
      <c r="K36" s="32"/>
    </row>
    <row r="37" spans="2:11" ht="15.6" x14ac:dyDescent="0.3">
      <c r="B37" s="32"/>
      <c r="C37" s="32"/>
      <c r="D37" s="32"/>
      <c r="E37" s="32"/>
      <c r="F37" s="32"/>
      <c r="G37" s="32"/>
      <c r="H37" s="40"/>
      <c r="I37" s="32"/>
      <c r="J37" s="32"/>
      <c r="K37" s="32"/>
    </row>
    <row r="38" spans="2:11" x14ac:dyDescent="0.3">
      <c r="B38" s="17"/>
      <c r="C38" s="17"/>
      <c r="D38" s="17"/>
      <c r="E38" s="17"/>
      <c r="F38" s="17"/>
      <c r="G38" s="17"/>
      <c r="H38" s="117"/>
      <c r="I38" s="17"/>
      <c r="J38" s="17"/>
      <c r="K38" s="17"/>
    </row>
  </sheetData>
  <mergeCells count="26">
    <mergeCell ref="B5:K5"/>
    <mergeCell ref="B3:K3"/>
    <mergeCell ref="B1:K1"/>
    <mergeCell ref="B32:K33"/>
    <mergeCell ref="B34:K35"/>
    <mergeCell ref="B12:F12"/>
    <mergeCell ref="B22:F22"/>
    <mergeCell ref="B10:F10"/>
    <mergeCell ref="B11:F11"/>
    <mergeCell ref="B8:F8"/>
    <mergeCell ref="B9:F9"/>
    <mergeCell ref="B27:F27"/>
    <mergeCell ref="B14:F14"/>
    <mergeCell ref="B16:F16"/>
    <mergeCell ref="B13:F13"/>
    <mergeCell ref="B30:K30"/>
    <mergeCell ref="B31:K31"/>
    <mergeCell ref="B7:F7"/>
    <mergeCell ref="B18:F18"/>
    <mergeCell ref="B24:F24"/>
    <mergeCell ref="B25:F25"/>
    <mergeCell ref="B19:F19"/>
    <mergeCell ref="B20:F20"/>
    <mergeCell ref="B21:F21"/>
    <mergeCell ref="B26:F26"/>
    <mergeCell ref="B23:F23"/>
  </mergeCells>
  <pageMargins left="0.7" right="0.7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98"/>
  <sheetViews>
    <sheetView topLeftCell="A28" zoomScale="90" zoomScaleNormal="90" workbookViewId="0">
      <selection activeCell="F3" sqref="F3"/>
    </sheetView>
  </sheetViews>
  <sheetFormatPr defaultRowHeight="14.4" x14ac:dyDescent="0.3"/>
  <cols>
    <col min="2" max="2" width="7.44140625" bestFit="1" customWidth="1"/>
    <col min="3" max="3" width="8.44140625" bestFit="1" customWidth="1"/>
    <col min="4" max="4" width="11.44140625" customWidth="1"/>
    <col min="5" max="5" width="8.44140625" customWidth="1"/>
    <col min="6" max="6" width="44.6640625" customWidth="1"/>
    <col min="7" max="7" width="25.33203125" customWidth="1"/>
    <col min="8" max="8" width="25.33203125" style="85" customWidth="1"/>
    <col min="9" max="9" width="25.33203125" customWidth="1"/>
    <col min="10" max="11" width="15.6640625" customWidth="1"/>
  </cols>
  <sheetData>
    <row r="1" spans="2:11" ht="15.6" x14ac:dyDescent="0.3">
      <c r="B1" s="14"/>
      <c r="C1" s="14"/>
      <c r="D1" s="14"/>
      <c r="E1" s="14"/>
      <c r="F1" s="14"/>
      <c r="G1" s="125"/>
      <c r="H1" s="83"/>
      <c r="I1" s="14"/>
      <c r="J1" s="14"/>
      <c r="K1" s="14"/>
    </row>
    <row r="2" spans="2:11" ht="15.75" customHeight="1" x14ac:dyDescent="0.3">
      <c r="B2" s="200" t="s">
        <v>9</v>
      </c>
      <c r="C2" s="200"/>
      <c r="D2" s="200"/>
      <c r="E2" s="200"/>
      <c r="F2" s="200"/>
      <c r="G2" s="200"/>
      <c r="H2" s="200"/>
      <c r="I2" s="200"/>
      <c r="J2" s="200"/>
      <c r="K2" s="200"/>
    </row>
    <row r="3" spans="2:11" ht="15.6" x14ac:dyDescent="0.3">
      <c r="B3" s="14"/>
      <c r="C3" s="14"/>
      <c r="D3" s="14"/>
      <c r="E3" s="14"/>
      <c r="F3" s="14"/>
      <c r="G3" s="18"/>
      <c r="H3" s="83"/>
      <c r="I3" s="18"/>
      <c r="J3" s="18"/>
      <c r="K3" s="18"/>
    </row>
    <row r="4" spans="2:11" ht="15.75" customHeight="1" x14ac:dyDescent="0.3">
      <c r="B4" s="200" t="s">
        <v>33</v>
      </c>
      <c r="C4" s="200"/>
      <c r="D4" s="200"/>
      <c r="E4" s="200"/>
      <c r="F4" s="200"/>
      <c r="G4" s="200"/>
      <c r="H4" s="200"/>
      <c r="I4" s="200"/>
      <c r="J4" s="200"/>
      <c r="K4" s="200"/>
    </row>
    <row r="5" spans="2:11" ht="15.6" x14ac:dyDescent="0.3">
      <c r="B5" s="14"/>
      <c r="C5" s="14"/>
      <c r="D5" s="14"/>
      <c r="E5" s="14"/>
      <c r="F5" s="14"/>
      <c r="G5" s="18"/>
      <c r="H5" s="83"/>
      <c r="I5" s="18"/>
      <c r="J5" s="18"/>
      <c r="K5" s="18"/>
    </row>
    <row r="6" spans="2:11" ht="15.75" customHeight="1" x14ac:dyDescent="0.3">
      <c r="B6" s="200" t="s">
        <v>24</v>
      </c>
      <c r="C6" s="200"/>
      <c r="D6" s="200"/>
      <c r="E6" s="200"/>
      <c r="F6" s="200"/>
      <c r="G6" s="200"/>
      <c r="H6" s="200"/>
      <c r="I6" s="200"/>
      <c r="J6" s="200"/>
      <c r="K6" s="200"/>
    </row>
    <row r="7" spans="2:11" ht="15.6" x14ac:dyDescent="0.3">
      <c r="B7" s="14"/>
      <c r="C7" s="14"/>
      <c r="D7" s="14"/>
      <c r="E7" s="14"/>
      <c r="F7" s="14"/>
      <c r="G7" s="18"/>
      <c r="H7" s="83"/>
      <c r="I7" s="18"/>
      <c r="J7" s="18"/>
      <c r="K7" s="18"/>
    </row>
    <row r="8" spans="2:11" ht="45" customHeight="1" x14ac:dyDescent="0.3">
      <c r="B8" s="223" t="s">
        <v>7</v>
      </c>
      <c r="C8" s="224"/>
      <c r="D8" s="224"/>
      <c r="E8" s="224"/>
      <c r="F8" s="225"/>
      <c r="G8" s="19" t="s">
        <v>196</v>
      </c>
      <c r="H8" s="84" t="s">
        <v>213</v>
      </c>
      <c r="I8" s="84" t="s">
        <v>215</v>
      </c>
      <c r="J8" s="19" t="s">
        <v>17</v>
      </c>
      <c r="K8" s="19" t="s">
        <v>30</v>
      </c>
    </row>
    <row r="9" spans="2:11" ht="15.6" x14ac:dyDescent="0.3">
      <c r="B9" s="223">
        <v>1</v>
      </c>
      <c r="C9" s="224"/>
      <c r="D9" s="224"/>
      <c r="E9" s="224"/>
      <c r="F9" s="225"/>
      <c r="G9" s="19">
        <v>2</v>
      </c>
      <c r="H9" s="84">
        <v>3</v>
      </c>
      <c r="I9" s="19">
        <v>4</v>
      </c>
      <c r="J9" s="19" t="s">
        <v>62</v>
      </c>
      <c r="K9" s="19" t="s">
        <v>63</v>
      </c>
    </row>
    <row r="10" spans="2:11" ht="15.6" x14ac:dyDescent="0.3">
      <c r="B10" s="20"/>
      <c r="C10" s="20"/>
      <c r="D10" s="20"/>
      <c r="E10" s="20"/>
      <c r="F10" s="20" t="s">
        <v>29</v>
      </c>
      <c r="G10" s="22">
        <f>G12+G21+G27</f>
        <v>725127.66999999993</v>
      </c>
      <c r="H10" s="21">
        <f>H11</f>
        <v>1291016.3600000001</v>
      </c>
      <c r="I10" s="22">
        <f>I12+I21+I27</f>
        <v>665910.51000000013</v>
      </c>
      <c r="J10" s="22">
        <f t="shared" ref="J10:J15" si="0">I10/G10*100</f>
        <v>91.833553945059109</v>
      </c>
      <c r="K10" s="22">
        <f>I10/H10*100</f>
        <v>51.58033086428123</v>
      </c>
    </row>
    <row r="11" spans="2:11" ht="15.6" x14ac:dyDescent="0.3">
      <c r="B11" s="20">
        <v>6</v>
      </c>
      <c r="C11" s="20"/>
      <c r="D11" s="20"/>
      <c r="E11" s="20"/>
      <c r="F11" s="20" t="s">
        <v>3</v>
      </c>
      <c r="G11" s="22">
        <f>G13+G17+G22+G28</f>
        <v>725127.66999999993</v>
      </c>
      <c r="H11" s="124">
        <f>H12+H21+H24+H27</f>
        <v>1291016.3600000001</v>
      </c>
      <c r="I11" s="22">
        <f>I12+I21+I27</f>
        <v>665910.51000000013</v>
      </c>
      <c r="J11" s="22">
        <f t="shared" si="0"/>
        <v>91.833553945059109</v>
      </c>
      <c r="K11" s="22">
        <f>I11/H11*100</f>
        <v>51.58033086428123</v>
      </c>
    </row>
    <row r="12" spans="2:11" ht="31.2" x14ac:dyDescent="0.3">
      <c r="B12" s="20"/>
      <c r="C12" s="20">
        <v>63</v>
      </c>
      <c r="D12" s="20"/>
      <c r="E12" s="20"/>
      <c r="F12" s="20" t="s">
        <v>11</v>
      </c>
      <c r="G12" s="22">
        <f>G13</f>
        <v>593707.88</v>
      </c>
      <c r="H12" s="21">
        <f>H13+H16+H18</f>
        <v>1190044.32</v>
      </c>
      <c r="I12" s="22">
        <f>I13+I16+I18</f>
        <v>604216.07000000007</v>
      </c>
      <c r="J12" s="22">
        <f t="shared" si="0"/>
        <v>101.76992597773842</v>
      </c>
      <c r="K12" s="22">
        <f>I12/H12*100</f>
        <v>50.772568705676449</v>
      </c>
    </row>
    <row r="13" spans="2:11" ht="31.2" x14ac:dyDescent="0.3">
      <c r="B13" s="23"/>
      <c r="C13" s="23"/>
      <c r="D13" s="23">
        <v>636</v>
      </c>
      <c r="E13" s="23"/>
      <c r="F13" s="24" t="s">
        <v>61</v>
      </c>
      <c r="G13" s="26">
        <v>593707.88</v>
      </c>
      <c r="H13" s="21">
        <v>1185979.5900000001</v>
      </c>
      <c r="I13" s="26">
        <v>601714.29</v>
      </c>
      <c r="J13" s="26">
        <f t="shared" si="0"/>
        <v>101.34854366426802</v>
      </c>
      <c r="K13" s="26">
        <f>I13/H13*100</f>
        <v>50.735636184093181</v>
      </c>
    </row>
    <row r="14" spans="2:11" ht="31.2" x14ac:dyDescent="0.3">
      <c r="B14" s="23"/>
      <c r="C14" s="23"/>
      <c r="D14" s="23"/>
      <c r="E14" s="23">
        <v>6361</v>
      </c>
      <c r="F14" s="24" t="s">
        <v>90</v>
      </c>
      <c r="G14" s="185">
        <v>468707.88</v>
      </c>
      <c r="H14" s="21">
        <v>1185979.5900000001</v>
      </c>
      <c r="I14" s="185">
        <v>549035.56000000006</v>
      </c>
      <c r="J14" s="26">
        <f t="shared" si="0"/>
        <v>117.13811169549786</v>
      </c>
      <c r="K14" s="26">
        <f>I15/H14*100</f>
        <v>4.4417906045077888</v>
      </c>
    </row>
    <row r="15" spans="2:11" ht="15.6" x14ac:dyDescent="0.3">
      <c r="B15" s="23"/>
      <c r="C15" s="23"/>
      <c r="D15" s="23"/>
      <c r="E15" s="23">
        <v>6362</v>
      </c>
      <c r="F15" s="24" t="s">
        <v>172</v>
      </c>
      <c r="G15" s="26">
        <v>125000</v>
      </c>
      <c r="H15" s="25">
        <v>0</v>
      </c>
      <c r="I15" s="26">
        <v>52678.73</v>
      </c>
      <c r="J15" s="26">
        <f t="shared" si="0"/>
        <v>42.142983999999998</v>
      </c>
      <c r="K15" s="26">
        <v>0</v>
      </c>
    </row>
    <row r="16" spans="2:11" ht="15.6" x14ac:dyDescent="0.3">
      <c r="B16" s="23"/>
      <c r="C16" s="23"/>
      <c r="D16" s="23">
        <v>638</v>
      </c>
      <c r="E16" s="23"/>
      <c r="F16" s="24" t="s">
        <v>173</v>
      </c>
      <c r="G16" s="22">
        <v>0</v>
      </c>
      <c r="H16" s="21"/>
      <c r="I16" s="22">
        <v>0</v>
      </c>
      <c r="J16" s="26">
        <v>0</v>
      </c>
      <c r="K16" s="26">
        <v>0</v>
      </c>
    </row>
    <row r="17" spans="2:11" ht="31.2" x14ac:dyDescent="0.3">
      <c r="B17" s="23"/>
      <c r="C17" s="23"/>
      <c r="D17" s="23"/>
      <c r="E17" s="23">
        <v>6382</v>
      </c>
      <c r="F17" s="24" t="s">
        <v>174</v>
      </c>
      <c r="G17" s="26">
        <v>0</v>
      </c>
      <c r="H17" s="25"/>
      <c r="I17" s="26">
        <v>0</v>
      </c>
      <c r="J17" s="26">
        <v>0</v>
      </c>
      <c r="K17" s="26">
        <v>0</v>
      </c>
    </row>
    <row r="18" spans="2:11" ht="15.6" x14ac:dyDescent="0.3">
      <c r="B18" s="23"/>
      <c r="C18" s="23"/>
      <c r="D18" s="23">
        <v>639</v>
      </c>
      <c r="E18" s="23"/>
      <c r="F18" s="24"/>
      <c r="G18" s="26">
        <v>0</v>
      </c>
      <c r="H18" s="21">
        <f>H19+H20</f>
        <v>4064.73</v>
      </c>
      <c r="I18" s="26">
        <f>I19+I20</f>
        <v>2501.7799999999997</v>
      </c>
      <c r="J18" s="26">
        <v>0</v>
      </c>
      <c r="K18" s="26">
        <f>I18/H18*100</f>
        <v>61.548491535723151</v>
      </c>
    </row>
    <row r="19" spans="2:11" ht="15.6" x14ac:dyDescent="0.3">
      <c r="B19" s="23"/>
      <c r="C19" s="23"/>
      <c r="D19" s="23"/>
      <c r="E19" s="23">
        <v>6391</v>
      </c>
      <c r="F19" s="24" t="s">
        <v>217</v>
      </c>
      <c r="G19" s="26">
        <v>0</v>
      </c>
      <c r="H19" s="25">
        <v>677.21</v>
      </c>
      <c r="I19" s="26">
        <v>408.89</v>
      </c>
      <c r="J19" s="26">
        <v>0</v>
      </c>
      <c r="K19" s="26">
        <f>I19/H19*100</f>
        <v>60.378612247308808</v>
      </c>
    </row>
    <row r="20" spans="2:11" ht="15.6" x14ac:dyDescent="0.3">
      <c r="B20" s="23"/>
      <c r="C20" s="23"/>
      <c r="D20" s="23"/>
      <c r="E20" s="23">
        <v>6393</v>
      </c>
      <c r="F20" s="24" t="s">
        <v>217</v>
      </c>
      <c r="G20" s="26">
        <v>0</v>
      </c>
      <c r="H20" s="25">
        <v>3387.52</v>
      </c>
      <c r="I20" s="26">
        <v>2092.89</v>
      </c>
      <c r="J20" s="26">
        <v>0</v>
      </c>
      <c r="K20" s="26">
        <f>I20/H20*100</f>
        <v>61.782365860570565</v>
      </c>
    </row>
    <row r="21" spans="2:11" ht="16.2" x14ac:dyDescent="0.3">
      <c r="B21" s="27"/>
      <c r="C21" s="27">
        <v>64</v>
      </c>
      <c r="D21" s="28"/>
      <c r="E21" s="28"/>
      <c r="F21" s="20" t="s">
        <v>55</v>
      </c>
      <c r="G21" s="22">
        <v>2.69</v>
      </c>
      <c r="H21" s="21">
        <v>2</v>
      </c>
      <c r="I21" s="22">
        <v>1.05</v>
      </c>
      <c r="J21" s="22">
        <f>I21/G21*100</f>
        <v>39.033457249070636</v>
      </c>
      <c r="K21" s="22">
        <f t="shared" ref="K21:K26" si="1">I21/H21*100</f>
        <v>52.5</v>
      </c>
    </row>
    <row r="22" spans="2:11" ht="15.6" x14ac:dyDescent="0.3">
      <c r="B22" s="23"/>
      <c r="C22" s="27"/>
      <c r="D22" s="23">
        <v>641</v>
      </c>
      <c r="E22" s="29"/>
      <c r="F22" s="30" t="s">
        <v>56</v>
      </c>
      <c r="G22" s="26">
        <v>2.69</v>
      </c>
      <c r="H22" s="25">
        <v>2</v>
      </c>
      <c r="I22" s="26">
        <v>1.05</v>
      </c>
      <c r="J22" s="26">
        <v>100</v>
      </c>
      <c r="K22" s="26">
        <f t="shared" si="1"/>
        <v>52.5</v>
      </c>
    </row>
    <row r="23" spans="2:11" ht="31.2" x14ac:dyDescent="0.3">
      <c r="B23" s="23"/>
      <c r="C23" s="27"/>
      <c r="D23" s="29"/>
      <c r="E23" s="29">
        <v>6413</v>
      </c>
      <c r="F23" s="30" t="s">
        <v>57</v>
      </c>
      <c r="G23" s="26">
        <v>2.69</v>
      </c>
      <c r="H23" s="25">
        <v>2</v>
      </c>
      <c r="I23" s="26">
        <v>1.05</v>
      </c>
      <c r="J23" s="26">
        <v>100</v>
      </c>
      <c r="K23" s="26">
        <f>I23/H23*100</f>
        <v>52.5</v>
      </c>
    </row>
    <row r="24" spans="2:11" ht="46.8" x14ac:dyDescent="0.3">
      <c r="B24" s="27"/>
      <c r="C24" s="27">
        <v>65</v>
      </c>
      <c r="D24" s="28"/>
      <c r="E24" s="28"/>
      <c r="F24" s="20" t="s">
        <v>93</v>
      </c>
      <c r="G24" s="22">
        <v>0</v>
      </c>
      <c r="H24" s="21">
        <v>350</v>
      </c>
      <c r="I24" s="22">
        <v>0</v>
      </c>
      <c r="J24" s="22">
        <v>0</v>
      </c>
      <c r="K24" s="22">
        <f>I24/H24*100</f>
        <v>0</v>
      </c>
    </row>
    <row r="25" spans="2:11" ht="15.6" x14ac:dyDescent="0.3">
      <c r="B25" s="23"/>
      <c r="C25" s="27"/>
      <c r="D25" s="29">
        <v>656</v>
      </c>
      <c r="E25" s="29"/>
      <c r="F25" s="30" t="s">
        <v>92</v>
      </c>
      <c r="G25" s="26">
        <v>0</v>
      </c>
      <c r="H25" s="25">
        <v>350</v>
      </c>
      <c r="I25" s="26">
        <v>0</v>
      </c>
      <c r="J25" s="26">
        <v>0</v>
      </c>
      <c r="K25" s="26">
        <f t="shared" si="1"/>
        <v>0</v>
      </c>
    </row>
    <row r="26" spans="2:11" ht="15.6" x14ac:dyDescent="0.3">
      <c r="B26" s="23"/>
      <c r="C26" s="27"/>
      <c r="D26" s="29"/>
      <c r="E26" s="29">
        <v>6562</v>
      </c>
      <c r="F26" s="30" t="s">
        <v>91</v>
      </c>
      <c r="G26" s="26">
        <v>0</v>
      </c>
      <c r="H26" s="25">
        <v>350</v>
      </c>
      <c r="I26" s="26">
        <v>0</v>
      </c>
      <c r="J26" s="26">
        <v>0</v>
      </c>
      <c r="K26" s="26">
        <f t="shared" si="1"/>
        <v>0</v>
      </c>
    </row>
    <row r="27" spans="2:11" ht="30.75" customHeight="1" x14ac:dyDescent="0.3">
      <c r="B27" s="27"/>
      <c r="C27" s="27">
        <v>67</v>
      </c>
      <c r="D27" s="28"/>
      <c r="E27" s="28"/>
      <c r="F27" s="31" t="s">
        <v>58</v>
      </c>
      <c r="G27" s="22">
        <f>G28</f>
        <v>131417.1</v>
      </c>
      <c r="H27" s="21">
        <v>100620.04</v>
      </c>
      <c r="I27" s="22">
        <f>I28</f>
        <v>61693.39</v>
      </c>
      <c r="J27" s="22">
        <f>I27/G27*100</f>
        <v>46.944720283737809</v>
      </c>
      <c r="K27" s="22">
        <f>I27/H27*100</f>
        <v>61.313223489078318</v>
      </c>
    </row>
    <row r="28" spans="2:11" ht="31.2" x14ac:dyDescent="0.3">
      <c r="B28" s="23"/>
      <c r="C28" s="23"/>
      <c r="D28" s="23">
        <v>671</v>
      </c>
      <c r="E28" s="23"/>
      <c r="F28" s="24" t="s">
        <v>60</v>
      </c>
      <c r="G28" s="26">
        <v>131417.1</v>
      </c>
      <c r="H28" s="21">
        <v>100620.04</v>
      </c>
      <c r="I28" s="26">
        <v>61693.39</v>
      </c>
      <c r="J28" s="26">
        <f t="shared" ref="J28:J29" si="2">I28/G28*100</f>
        <v>46.944720283737809</v>
      </c>
      <c r="K28" s="22">
        <f>I28/H28*100</f>
        <v>61.313223489078318</v>
      </c>
    </row>
    <row r="29" spans="2:11" ht="31.2" x14ac:dyDescent="0.3">
      <c r="B29" s="23"/>
      <c r="C29" s="23"/>
      <c r="D29" s="23"/>
      <c r="E29" s="23">
        <v>6711</v>
      </c>
      <c r="F29" s="24" t="s">
        <v>59</v>
      </c>
      <c r="G29" s="26">
        <v>131417.1</v>
      </c>
      <c r="H29" s="21">
        <v>100620.04</v>
      </c>
      <c r="I29" s="26">
        <v>61693.39</v>
      </c>
      <c r="J29" s="26">
        <f t="shared" si="2"/>
        <v>46.944720283737809</v>
      </c>
      <c r="K29" s="26">
        <v>0</v>
      </c>
    </row>
    <row r="30" spans="2:11" ht="15.6" x14ac:dyDescent="0.3">
      <c r="B30" s="32"/>
      <c r="C30" s="32"/>
      <c r="D30" s="32"/>
      <c r="E30" s="32"/>
      <c r="F30" s="32"/>
      <c r="G30" s="32"/>
      <c r="H30" s="40"/>
      <c r="I30" s="32"/>
      <c r="J30" s="32"/>
      <c r="K30" s="32"/>
    </row>
    <row r="31" spans="2:11" ht="15.6" x14ac:dyDescent="0.3">
      <c r="B31" s="131"/>
      <c r="C31" s="131"/>
      <c r="D31" s="131"/>
      <c r="E31" s="131"/>
      <c r="F31" s="131"/>
      <c r="G31" s="18"/>
      <c r="H31" s="83"/>
      <c r="I31" s="18"/>
      <c r="J31" s="18"/>
      <c r="K31" s="18"/>
    </row>
    <row r="32" spans="2:11" ht="45" customHeight="1" x14ac:dyDescent="0.3">
      <c r="B32" s="223" t="s">
        <v>7</v>
      </c>
      <c r="C32" s="224"/>
      <c r="D32" s="224"/>
      <c r="E32" s="224"/>
      <c r="F32" s="225"/>
      <c r="G32" s="19" t="s">
        <v>196</v>
      </c>
      <c r="H32" s="84" t="s">
        <v>213</v>
      </c>
      <c r="I32" s="19" t="s">
        <v>215</v>
      </c>
      <c r="J32" s="19" t="s">
        <v>17</v>
      </c>
      <c r="K32" s="19" t="s">
        <v>30</v>
      </c>
    </row>
    <row r="33" spans="2:11" ht="15.6" x14ac:dyDescent="0.3">
      <c r="B33" s="223">
        <v>1</v>
      </c>
      <c r="C33" s="224"/>
      <c r="D33" s="224"/>
      <c r="E33" s="224"/>
      <c r="F33" s="225"/>
      <c r="G33" s="19">
        <v>2</v>
      </c>
      <c r="H33" s="84">
        <v>3</v>
      </c>
      <c r="I33" s="19">
        <v>4</v>
      </c>
      <c r="J33" s="19" t="s">
        <v>62</v>
      </c>
      <c r="K33" s="19" t="s">
        <v>63</v>
      </c>
    </row>
    <row r="34" spans="2:11" ht="15.6" x14ac:dyDescent="0.3">
      <c r="B34" s="20"/>
      <c r="C34" s="20"/>
      <c r="D34" s="20"/>
      <c r="E34" s="20"/>
      <c r="F34" s="20" t="s">
        <v>28</v>
      </c>
      <c r="G34" s="22">
        <f>G35+G85</f>
        <v>910826.55999999994</v>
      </c>
      <c r="H34" s="21">
        <f>H35+H85</f>
        <v>1194306.48</v>
      </c>
      <c r="I34" s="22">
        <f>I35+I85</f>
        <v>592494.84</v>
      </c>
      <c r="J34" s="22">
        <f>I34/G34*100</f>
        <v>65.050237445864553</v>
      </c>
      <c r="K34" s="33">
        <f>I34/H34*100</f>
        <v>49.609949365760784</v>
      </c>
    </row>
    <row r="35" spans="2:11" ht="15.6" x14ac:dyDescent="0.3">
      <c r="B35" s="20">
        <v>3</v>
      </c>
      <c r="C35" s="20"/>
      <c r="D35" s="20"/>
      <c r="E35" s="20"/>
      <c r="F35" s="20" t="s">
        <v>4</v>
      </c>
      <c r="G35" s="22">
        <f>G36+G43+G74+G81+G78</f>
        <v>625550.32999999996</v>
      </c>
      <c r="H35" s="21">
        <f>H36+H43+H74+H78+H81</f>
        <v>1160630.1599999999</v>
      </c>
      <c r="I35" s="22">
        <f>I36+I43+I74+I81+I78</f>
        <v>587869.07999999996</v>
      </c>
      <c r="J35" s="22">
        <f>I35/G35*100</f>
        <v>93.97630403296246</v>
      </c>
      <c r="K35" s="33">
        <f>I35/H35*100</f>
        <v>50.650853326093127</v>
      </c>
    </row>
    <row r="36" spans="2:11" ht="15.6" x14ac:dyDescent="0.3">
      <c r="B36" s="20"/>
      <c r="C36" s="20">
        <v>31</v>
      </c>
      <c r="D36" s="20"/>
      <c r="E36" s="20"/>
      <c r="F36" s="20" t="s">
        <v>68</v>
      </c>
      <c r="G36" s="22">
        <f>G37+G39+G41</f>
        <v>478773.86</v>
      </c>
      <c r="H36" s="21">
        <v>905744.36</v>
      </c>
      <c r="I36" s="22">
        <f>I37+I39+I41</f>
        <v>452325.54000000004</v>
      </c>
      <c r="J36" s="22">
        <f>I36/G36*100</f>
        <v>94.475822050936543</v>
      </c>
      <c r="K36" s="33">
        <f>I36/H36*100</f>
        <v>49.939647429877461</v>
      </c>
    </row>
    <row r="37" spans="2:11" ht="15.6" x14ac:dyDescent="0.3">
      <c r="B37" s="20"/>
      <c r="C37" s="30"/>
      <c r="D37" s="30">
        <v>311</v>
      </c>
      <c r="E37" s="30"/>
      <c r="F37" s="30" t="s">
        <v>69</v>
      </c>
      <c r="G37" s="68">
        <v>398116.31</v>
      </c>
      <c r="H37" s="25">
        <v>0</v>
      </c>
      <c r="I37" s="68">
        <v>377869.65</v>
      </c>
      <c r="J37" s="26">
        <f>I37/G37*100</f>
        <v>94.914385697988607</v>
      </c>
      <c r="K37" s="34">
        <v>0</v>
      </c>
    </row>
    <row r="38" spans="2:11" ht="15.6" x14ac:dyDescent="0.3">
      <c r="B38" s="20"/>
      <c r="C38" s="30"/>
      <c r="D38" s="30"/>
      <c r="E38" s="30">
        <v>3111</v>
      </c>
      <c r="F38" s="30" t="s">
        <v>70</v>
      </c>
      <c r="G38" s="68">
        <v>398116.31</v>
      </c>
      <c r="H38" s="25">
        <v>0</v>
      </c>
      <c r="I38" s="68">
        <v>377869.65</v>
      </c>
      <c r="J38" s="26">
        <f>I38/G38*100</f>
        <v>94.914385697988607</v>
      </c>
      <c r="K38" s="34">
        <v>0</v>
      </c>
    </row>
    <row r="39" spans="2:11" ht="15.6" x14ac:dyDescent="0.3">
      <c r="B39" s="20"/>
      <c r="C39" s="30"/>
      <c r="D39" s="30">
        <v>312</v>
      </c>
      <c r="E39" s="30"/>
      <c r="F39" s="30" t="s">
        <v>71</v>
      </c>
      <c r="G39" s="26">
        <f>G40</f>
        <v>14968.4</v>
      </c>
      <c r="H39" s="25">
        <v>0</v>
      </c>
      <c r="I39" s="26">
        <v>12241.44</v>
      </c>
      <c r="J39" s="26">
        <v>0</v>
      </c>
      <c r="K39" s="34">
        <v>0</v>
      </c>
    </row>
    <row r="40" spans="2:11" ht="15.6" x14ac:dyDescent="0.3">
      <c r="B40" s="20"/>
      <c r="C40" s="30"/>
      <c r="D40" s="30"/>
      <c r="E40" s="30">
        <v>3121</v>
      </c>
      <c r="F40" s="30" t="s">
        <v>71</v>
      </c>
      <c r="G40" s="26">
        <v>14968.4</v>
      </c>
      <c r="H40" s="25">
        <v>0</v>
      </c>
      <c r="I40" s="26">
        <v>12241.44</v>
      </c>
      <c r="J40" s="26">
        <v>0</v>
      </c>
      <c r="K40" s="34">
        <v>0</v>
      </c>
    </row>
    <row r="41" spans="2:11" ht="15.6" x14ac:dyDescent="0.3">
      <c r="B41" s="20"/>
      <c r="C41" s="30"/>
      <c r="D41" s="30">
        <v>313</v>
      </c>
      <c r="E41" s="30"/>
      <c r="F41" s="30" t="s">
        <v>72</v>
      </c>
      <c r="G41" s="26">
        <f>G42</f>
        <v>65689.149999999994</v>
      </c>
      <c r="H41" s="25">
        <v>0</v>
      </c>
      <c r="I41" s="26">
        <f>I42</f>
        <v>62214.45</v>
      </c>
      <c r="J41" s="26">
        <f t="shared" ref="J41:J53" si="3">I41/G41*100</f>
        <v>94.710389767564365</v>
      </c>
      <c r="K41" s="34">
        <v>0</v>
      </c>
    </row>
    <row r="42" spans="2:11" ht="15.6" x14ac:dyDescent="0.3">
      <c r="B42" s="20"/>
      <c r="C42" s="30"/>
      <c r="D42" s="30"/>
      <c r="E42" s="30">
        <v>3132</v>
      </c>
      <c r="F42" s="30" t="s">
        <v>73</v>
      </c>
      <c r="G42" s="69">
        <v>65689.149999999994</v>
      </c>
      <c r="H42" s="25">
        <v>0</v>
      </c>
      <c r="I42" s="69">
        <v>62214.45</v>
      </c>
      <c r="J42" s="26">
        <v>0</v>
      </c>
      <c r="K42" s="34"/>
    </row>
    <row r="43" spans="2:11" ht="15.6" x14ac:dyDescent="0.3">
      <c r="B43" s="20"/>
      <c r="C43" s="20">
        <v>32</v>
      </c>
      <c r="D43" s="20"/>
      <c r="E43" s="20"/>
      <c r="F43" s="20" t="s">
        <v>10</v>
      </c>
      <c r="G43" s="22">
        <f>G44+G49+G56+G68+G66</f>
        <v>145988.13999999998</v>
      </c>
      <c r="H43" s="21">
        <v>237017.38</v>
      </c>
      <c r="I43" s="22">
        <f>I44+I49+I56+I68+I66</f>
        <v>131383.84</v>
      </c>
      <c r="J43" s="22">
        <f t="shared" si="3"/>
        <v>89.996242160493324</v>
      </c>
      <c r="K43" s="33">
        <f>I43/H43*100</f>
        <v>55.432154384627829</v>
      </c>
    </row>
    <row r="44" spans="2:11" ht="15.6" x14ac:dyDescent="0.3">
      <c r="B44" s="20"/>
      <c r="C44" s="30"/>
      <c r="D44" s="30">
        <v>321</v>
      </c>
      <c r="E44" s="20"/>
      <c r="F44" s="30" t="s">
        <v>74</v>
      </c>
      <c r="G44" s="69">
        <f>G45+G46+G47+G48</f>
        <v>16919.050000000003</v>
      </c>
      <c r="H44" s="25">
        <v>0</v>
      </c>
      <c r="I44" s="69">
        <f>I45+I46+I47+I48</f>
        <v>16239.939999999999</v>
      </c>
      <c r="J44" s="26">
        <f t="shared" si="3"/>
        <v>95.98612215224847</v>
      </c>
      <c r="K44" s="34">
        <v>0</v>
      </c>
    </row>
    <row r="45" spans="2:11" ht="15.6" x14ac:dyDescent="0.3">
      <c r="B45" s="20"/>
      <c r="C45" s="30"/>
      <c r="D45" s="30"/>
      <c r="E45" s="30">
        <v>3211</v>
      </c>
      <c r="F45" s="30" t="s">
        <v>75</v>
      </c>
      <c r="G45" s="68">
        <v>3845.36</v>
      </c>
      <c r="H45" s="25">
        <v>0</v>
      </c>
      <c r="I45" s="68">
        <v>4620.6400000000003</v>
      </c>
      <c r="J45" s="26">
        <f t="shared" si="3"/>
        <v>120.16144132148877</v>
      </c>
      <c r="K45" s="34">
        <v>0</v>
      </c>
    </row>
    <row r="46" spans="2:11" ht="31.2" x14ac:dyDescent="0.3">
      <c r="B46" s="20"/>
      <c r="C46" s="30"/>
      <c r="D46" s="30"/>
      <c r="E46" s="30">
        <v>3212</v>
      </c>
      <c r="F46" s="30" t="s">
        <v>76</v>
      </c>
      <c r="G46" s="68">
        <v>11090.19</v>
      </c>
      <c r="H46" s="25">
        <v>0</v>
      </c>
      <c r="I46" s="68">
        <v>8193.75</v>
      </c>
      <c r="J46" s="26">
        <f t="shared" si="3"/>
        <v>73.882864044709777</v>
      </c>
      <c r="K46" s="34">
        <v>0</v>
      </c>
    </row>
    <row r="47" spans="2:11" ht="15.6" x14ac:dyDescent="0.3">
      <c r="B47" s="20"/>
      <c r="C47" s="30"/>
      <c r="D47" s="30"/>
      <c r="E47" s="30">
        <v>3213</v>
      </c>
      <c r="F47" s="30" t="s">
        <v>77</v>
      </c>
      <c r="G47" s="68">
        <v>217</v>
      </c>
      <c r="H47" s="25">
        <v>0</v>
      </c>
      <c r="I47" s="68">
        <v>2343.0500000000002</v>
      </c>
      <c r="J47" s="26">
        <f t="shared" si="3"/>
        <v>1079.7465437788019</v>
      </c>
      <c r="K47" s="34">
        <v>0</v>
      </c>
    </row>
    <row r="48" spans="2:11" ht="15.6" x14ac:dyDescent="0.3">
      <c r="B48" s="20"/>
      <c r="C48" s="30"/>
      <c r="D48" s="30"/>
      <c r="E48" s="30">
        <v>3214</v>
      </c>
      <c r="F48" s="30" t="s">
        <v>78</v>
      </c>
      <c r="G48" s="68">
        <v>1766.5</v>
      </c>
      <c r="H48" s="25">
        <v>0</v>
      </c>
      <c r="I48" s="68">
        <v>1082.5</v>
      </c>
      <c r="J48" s="26">
        <f t="shared" si="3"/>
        <v>61.279365977922453</v>
      </c>
      <c r="K48" s="34">
        <v>0</v>
      </c>
    </row>
    <row r="49" spans="2:11" ht="15.6" x14ac:dyDescent="0.3">
      <c r="B49" s="23"/>
      <c r="C49" s="23"/>
      <c r="D49" s="23">
        <v>322</v>
      </c>
      <c r="E49" s="23"/>
      <c r="F49" s="23" t="s">
        <v>46</v>
      </c>
      <c r="G49" s="26">
        <f>G50+G51+G52+G53+G54+G55</f>
        <v>52412.57</v>
      </c>
      <c r="H49" s="25">
        <v>0</v>
      </c>
      <c r="I49" s="26">
        <f>I50+I51+I52+I53+I54+I55</f>
        <v>53864.530000000006</v>
      </c>
      <c r="J49" s="26">
        <f t="shared" si="3"/>
        <v>102.77025148738177</v>
      </c>
      <c r="K49" s="34">
        <v>0</v>
      </c>
    </row>
    <row r="50" spans="2:11" ht="15.6" x14ac:dyDescent="0.3">
      <c r="B50" s="23"/>
      <c r="C50" s="27"/>
      <c r="D50" s="23"/>
      <c r="E50" s="23">
        <v>3221</v>
      </c>
      <c r="F50" s="24" t="s">
        <v>47</v>
      </c>
      <c r="G50" s="68">
        <v>8246.89</v>
      </c>
      <c r="H50" s="25">
        <v>0</v>
      </c>
      <c r="I50" s="68">
        <v>8957.35</v>
      </c>
      <c r="J50" s="26">
        <f t="shared" si="3"/>
        <v>108.61488391381479</v>
      </c>
      <c r="K50" s="35">
        <v>0</v>
      </c>
    </row>
    <row r="51" spans="2:11" ht="15.6" x14ac:dyDescent="0.3">
      <c r="B51" s="23"/>
      <c r="C51" s="27"/>
      <c r="D51" s="23"/>
      <c r="E51" s="23">
        <v>3222</v>
      </c>
      <c r="F51" s="24" t="s">
        <v>79</v>
      </c>
      <c r="G51" s="68">
        <v>22992.91</v>
      </c>
      <c r="H51" s="25">
        <v>0</v>
      </c>
      <c r="I51" s="68">
        <v>22777.81</v>
      </c>
      <c r="J51" s="26">
        <f t="shared" si="3"/>
        <v>99.064494228873173</v>
      </c>
      <c r="K51" s="35">
        <v>0</v>
      </c>
    </row>
    <row r="52" spans="2:11" ht="15.6" x14ac:dyDescent="0.3">
      <c r="B52" s="23"/>
      <c r="C52" s="27"/>
      <c r="D52" s="23"/>
      <c r="E52" s="23">
        <v>3223</v>
      </c>
      <c r="F52" s="24" t="s">
        <v>80</v>
      </c>
      <c r="G52" s="68">
        <v>14020.16</v>
      </c>
      <c r="H52" s="25">
        <v>0</v>
      </c>
      <c r="I52" s="68">
        <v>12640.82</v>
      </c>
      <c r="J52" s="26">
        <f t="shared" si="3"/>
        <v>90.161738525095288</v>
      </c>
      <c r="K52" s="35">
        <v>0</v>
      </c>
    </row>
    <row r="53" spans="2:11" ht="31.2" x14ac:dyDescent="0.3">
      <c r="B53" s="23"/>
      <c r="C53" s="27"/>
      <c r="D53" s="23"/>
      <c r="E53" s="23">
        <v>3224</v>
      </c>
      <c r="F53" s="24" t="s">
        <v>81</v>
      </c>
      <c r="G53" s="68">
        <v>1609.07</v>
      </c>
      <c r="H53" s="25">
        <v>0</v>
      </c>
      <c r="I53" s="68">
        <v>843.47</v>
      </c>
      <c r="J53" s="26">
        <f t="shared" si="3"/>
        <v>52.419720708235197</v>
      </c>
      <c r="K53" s="35">
        <v>0</v>
      </c>
    </row>
    <row r="54" spans="2:11" ht="15.6" x14ac:dyDescent="0.3">
      <c r="B54" s="23"/>
      <c r="C54" s="27"/>
      <c r="D54" s="23"/>
      <c r="E54" s="23">
        <v>3225</v>
      </c>
      <c r="F54" s="24" t="s">
        <v>82</v>
      </c>
      <c r="G54" s="68">
        <v>5543.54</v>
      </c>
      <c r="H54" s="25">
        <v>0</v>
      </c>
      <c r="I54" s="68">
        <v>8645.08</v>
      </c>
      <c r="J54" s="26">
        <v>0</v>
      </c>
      <c r="K54" s="35">
        <v>0</v>
      </c>
    </row>
    <row r="55" spans="2:11" ht="15.6" x14ac:dyDescent="0.3">
      <c r="B55" s="23"/>
      <c r="C55" s="27"/>
      <c r="D55" s="23"/>
      <c r="E55" s="23">
        <v>3227</v>
      </c>
      <c r="F55" s="24" t="s">
        <v>161</v>
      </c>
      <c r="G55" s="72">
        <v>0</v>
      </c>
      <c r="H55" s="25"/>
      <c r="I55" s="72">
        <v>0</v>
      </c>
      <c r="J55" s="26"/>
      <c r="K55" s="35"/>
    </row>
    <row r="56" spans="2:11" ht="15.6" x14ac:dyDescent="0.3">
      <c r="B56" s="23"/>
      <c r="C56" s="27"/>
      <c r="D56" s="23">
        <v>323</v>
      </c>
      <c r="E56" s="23" t="s">
        <v>45</v>
      </c>
      <c r="F56" s="24" t="s">
        <v>48</v>
      </c>
      <c r="G56" s="26">
        <f>G57+G58+G59+G60+G61+G62+G63+G64+G65</f>
        <v>73357.989999999991</v>
      </c>
      <c r="H56" s="25">
        <v>0</v>
      </c>
      <c r="I56" s="26">
        <f>I57+I58+I59+I60+I61+I62+I63+I64+I65</f>
        <v>54686.69</v>
      </c>
      <c r="J56" s="26">
        <f>I56/G56*100</f>
        <v>74.547694123026005</v>
      </c>
      <c r="K56" s="34">
        <v>0</v>
      </c>
    </row>
    <row r="57" spans="2:11" ht="15.6" x14ac:dyDescent="0.3">
      <c r="B57" s="20"/>
      <c r="C57" s="30" t="s">
        <v>45</v>
      </c>
      <c r="D57" s="30"/>
      <c r="E57" s="30">
        <v>3231</v>
      </c>
      <c r="F57" s="30" t="s">
        <v>83</v>
      </c>
      <c r="G57" s="68">
        <v>34364.83</v>
      </c>
      <c r="H57" s="25">
        <v>0</v>
      </c>
      <c r="I57" s="68">
        <v>20552.509999999998</v>
      </c>
      <c r="J57" s="26">
        <f>I57/G57*100</f>
        <v>59.806814117805892</v>
      </c>
      <c r="K57" s="34">
        <v>0</v>
      </c>
    </row>
    <row r="58" spans="2:11" ht="15.6" x14ac:dyDescent="0.3">
      <c r="B58" s="20"/>
      <c r="C58" s="30"/>
      <c r="D58" s="30"/>
      <c r="E58" s="30">
        <v>3232</v>
      </c>
      <c r="F58" s="30" t="s">
        <v>84</v>
      </c>
      <c r="G58" s="68">
        <v>405</v>
      </c>
      <c r="H58" s="25">
        <v>0</v>
      </c>
      <c r="I58" s="68">
        <v>1620.75</v>
      </c>
      <c r="J58" s="26">
        <f>I58/G58*100</f>
        <v>400.18518518518516</v>
      </c>
      <c r="K58" s="34">
        <v>0</v>
      </c>
    </row>
    <row r="59" spans="2:11" ht="15.6" x14ac:dyDescent="0.3">
      <c r="B59" s="20"/>
      <c r="C59" s="30"/>
      <c r="D59" s="30"/>
      <c r="E59" s="30">
        <v>3233</v>
      </c>
      <c r="F59" s="30" t="s">
        <v>85</v>
      </c>
      <c r="G59" s="26">
        <v>0</v>
      </c>
      <c r="H59" s="25">
        <v>0</v>
      </c>
      <c r="I59" s="26">
        <v>916.5</v>
      </c>
      <c r="J59" s="26">
        <v>0</v>
      </c>
      <c r="K59" s="34">
        <v>0</v>
      </c>
    </row>
    <row r="60" spans="2:11" ht="15.6" x14ac:dyDescent="0.3">
      <c r="B60" s="20"/>
      <c r="C60" s="30"/>
      <c r="D60" s="30"/>
      <c r="E60" s="30">
        <v>3234</v>
      </c>
      <c r="F60" s="30" t="s">
        <v>86</v>
      </c>
      <c r="G60" s="70">
        <v>1885.88</v>
      </c>
      <c r="H60" s="25">
        <v>0</v>
      </c>
      <c r="I60" s="70">
        <v>2339.4899999999998</v>
      </c>
      <c r="J60" s="26">
        <f>I60/G60*100</f>
        <v>124.05296201242919</v>
      </c>
      <c r="K60" s="34">
        <v>0</v>
      </c>
    </row>
    <row r="61" spans="2:11" ht="15.6" x14ac:dyDescent="0.3">
      <c r="B61" s="20"/>
      <c r="C61" s="30"/>
      <c r="D61" s="30"/>
      <c r="E61" s="30">
        <v>3235</v>
      </c>
      <c r="F61" s="30" t="s">
        <v>87</v>
      </c>
      <c r="G61" s="26">
        <v>4140</v>
      </c>
      <c r="H61" s="25">
        <v>0</v>
      </c>
      <c r="I61" s="26">
        <v>0</v>
      </c>
      <c r="J61" s="26">
        <v>0</v>
      </c>
      <c r="K61" s="34">
        <v>0</v>
      </c>
    </row>
    <row r="62" spans="2:11" ht="15.6" x14ac:dyDescent="0.3">
      <c r="B62" s="20"/>
      <c r="C62" s="30"/>
      <c r="D62" s="30"/>
      <c r="E62" s="30">
        <v>3236</v>
      </c>
      <c r="F62" s="30" t="s">
        <v>88</v>
      </c>
      <c r="G62" s="68">
        <v>1592.7</v>
      </c>
      <c r="H62" s="25">
        <v>0</v>
      </c>
      <c r="I62" s="68">
        <v>1433.43</v>
      </c>
      <c r="J62" s="26">
        <f t="shared" ref="J62:J76" si="4">I62/G62*100</f>
        <v>90</v>
      </c>
      <c r="K62" s="34">
        <v>0</v>
      </c>
    </row>
    <row r="63" spans="2:11" ht="15.6" x14ac:dyDescent="0.3">
      <c r="B63" s="20"/>
      <c r="C63" s="30" t="s">
        <v>45</v>
      </c>
      <c r="D63" s="30"/>
      <c r="E63" s="30">
        <v>3237</v>
      </c>
      <c r="F63" s="30" t="s">
        <v>54</v>
      </c>
      <c r="G63" s="68">
        <v>860</v>
      </c>
      <c r="H63" s="25">
        <v>0</v>
      </c>
      <c r="I63" s="68">
        <v>83.75</v>
      </c>
      <c r="J63" s="26">
        <f t="shared" si="4"/>
        <v>9.7383720930232567</v>
      </c>
      <c r="K63" s="34">
        <v>0</v>
      </c>
    </row>
    <row r="64" spans="2:11" ht="15.6" x14ac:dyDescent="0.3">
      <c r="B64" s="23"/>
      <c r="C64" s="23"/>
      <c r="D64" s="23" t="s">
        <v>45</v>
      </c>
      <c r="E64" s="23">
        <v>3238</v>
      </c>
      <c r="F64" s="23" t="s">
        <v>53</v>
      </c>
      <c r="G64" s="68">
        <v>1529.95</v>
      </c>
      <c r="H64" s="25">
        <v>0</v>
      </c>
      <c r="I64" s="68">
        <v>1572.19</v>
      </c>
      <c r="J64" s="26">
        <f t="shared" si="4"/>
        <v>102.7608745383836</v>
      </c>
      <c r="K64" s="34">
        <v>0</v>
      </c>
    </row>
    <row r="65" spans="2:11" ht="15.6" x14ac:dyDescent="0.3">
      <c r="B65" s="23"/>
      <c r="C65" s="23"/>
      <c r="D65" s="23"/>
      <c r="E65" s="23">
        <v>3239</v>
      </c>
      <c r="F65" s="23" t="s">
        <v>89</v>
      </c>
      <c r="G65" s="70">
        <v>28579.63</v>
      </c>
      <c r="H65" s="25">
        <v>0</v>
      </c>
      <c r="I65" s="70">
        <v>26168.07</v>
      </c>
      <c r="J65" s="26">
        <f t="shared" si="4"/>
        <v>91.561962138768067</v>
      </c>
      <c r="K65" s="34">
        <v>0</v>
      </c>
    </row>
    <row r="66" spans="2:11" ht="15.6" x14ac:dyDescent="0.3">
      <c r="B66" s="23"/>
      <c r="C66" s="23"/>
      <c r="D66" s="23">
        <v>324</v>
      </c>
      <c r="E66" s="23"/>
      <c r="F66" s="23" t="s">
        <v>159</v>
      </c>
      <c r="G66" s="71">
        <v>0</v>
      </c>
      <c r="H66" s="25">
        <v>0</v>
      </c>
      <c r="I66" s="71">
        <v>0</v>
      </c>
      <c r="J66" s="26">
        <v>0</v>
      </c>
      <c r="K66" s="34">
        <v>0</v>
      </c>
    </row>
    <row r="67" spans="2:11" ht="15.6" x14ac:dyDescent="0.3">
      <c r="B67" s="23"/>
      <c r="C67" s="23"/>
      <c r="D67" s="23"/>
      <c r="E67" s="23">
        <v>3241</v>
      </c>
      <c r="F67" s="23" t="s">
        <v>158</v>
      </c>
      <c r="G67" s="72">
        <v>0</v>
      </c>
      <c r="H67" s="25">
        <v>0</v>
      </c>
      <c r="I67" s="72">
        <v>0</v>
      </c>
      <c r="J67" s="26">
        <v>0</v>
      </c>
      <c r="K67" s="34">
        <v>0</v>
      </c>
    </row>
    <row r="68" spans="2:11" ht="15.6" x14ac:dyDescent="0.3">
      <c r="B68" s="89"/>
      <c r="C68" s="89"/>
      <c r="D68" s="89">
        <v>329</v>
      </c>
      <c r="E68" s="89"/>
      <c r="F68" s="89" t="s">
        <v>66</v>
      </c>
      <c r="G68" s="90">
        <f>G71+G72+G73+G70+G69</f>
        <v>3298.5299999999997</v>
      </c>
      <c r="H68" s="110">
        <v>0</v>
      </c>
      <c r="I68" s="90">
        <f>I71+I72+I73+I70+I69</f>
        <v>6592.6799999999994</v>
      </c>
      <c r="J68" s="90">
        <f t="shared" si="4"/>
        <v>199.867213576957</v>
      </c>
      <c r="K68" s="91">
        <v>0</v>
      </c>
    </row>
    <row r="69" spans="2:11" s="79" customFormat="1" ht="15.6" x14ac:dyDescent="0.3">
      <c r="B69" s="23"/>
      <c r="C69" s="23"/>
      <c r="D69" s="23"/>
      <c r="E69" s="23">
        <v>3292</v>
      </c>
      <c r="F69" s="23" t="s">
        <v>197</v>
      </c>
      <c r="G69" s="26">
        <v>1410.07</v>
      </c>
      <c r="H69" s="25"/>
      <c r="I69" s="26">
        <v>1489.03</v>
      </c>
      <c r="J69" s="26">
        <f>I69/G69*100</f>
        <v>105.59972199961705</v>
      </c>
      <c r="K69" s="34"/>
    </row>
    <row r="70" spans="2:11" ht="15.6" x14ac:dyDescent="0.3">
      <c r="B70" s="92"/>
      <c r="C70" s="92"/>
      <c r="D70" s="92"/>
      <c r="E70" s="92">
        <v>3293</v>
      </c>
      <c r="F70" s="92" t="s">
        <v>162</v>
      </c>
      <c r="G70" s="77">
        <v>1233.9000000000001</v>
      </c>
      <c r="H70" s="111"/>
      <c r="I70" s="77">
        <v>2768.26</v>
      </c>
      <c r="J70" s="93"/>
      <c r="K70" s="94"/>
    </row>
    <row r="71" spans="2:11" ht="15.6" x14ac:dyDescent="0.3">
      <c r="B71" s="23"/>
      <c r="C71" s="23"/>
      <c r="D71" s="23"/>
      <c r="E71" s="23">
        <v>3294</v>
      </c>
      <c r="F71" s="23" t="s">
        <v>94</v>
      </c>
      <c r="G71" s="95">
        <v>125</v>
      </c>
      <c r="H71" s="25">
        <v>0</v>
      </c>
      <c r="I71" s="95">
        <v>140</v>
      </c>
      <c r="J71" s="26">
        <f t="shared" si="4"/>
        <v>112.00000000000001</v>
      </c>
      <c r="K71" s="34">
        <v>0</v>
      </c>
    </row>
    <row r="72" spans="2:11" ht="15.6" x14ac:dyDescent="0.3">
      <c r="B72" s="23"/>
      <c r="C72" s="23"/>
      <c r="D72" s="23"/>
      <c r="E72" s="23">
        <v>3295</v>
      </c>
      <c r="F72" s="23" t="s">
        <v>95</v>
      </c>
      <c r="G72" s="70">
        <v>0</v>
      </c>
      <c r="H72" s="25">
        <v>0</v>
      </c>
      <c r="I72" s="70">
        <v>0</v>
      </c>
      <c r="J72" s="26">
        <v>0</v>
      </c>
      <c r="K72" s="34">
        <v>0</v>
      </c>
    </row>
    <row r="73" spans="2:11" ht="15.6" x14ac:dyDescent="0.3">
      <c r="B73" s="23"/>
      <c r="C73" s="23"/>
      <c r="D73" s="23"/>
      <c r="E73" s="23">
        <v>3299</v>
      </c>
      <c r="F73" s="23" t="s">
        <v>66</v>
      </c>
      <c r="G73" s="68">
        <v>529.55999999999995</v>
      </c>
      <c r="H73" s="25">
        <v>0</v>
      </c>
      <c r="I73" s="68">
        <v>2195.39</v>
      </c>
      <c r="J73" s="26">
        <f t="shared" si="4"/>
        <v>414.56869854218598</v>
      </c>
      <c r="K73" s="34">
        <v>0</v>
      </c>
    </row>
    <row r="74" spans="2:11" ht="15.6" x14ac:dyDescent="0.3">
      <c r="B74" s="27"/>
      <c r="C74" s="27">
        <v>34</v>
      </c>
      <c r="D74" s="27"/>
      <c r="E74" s="27" t="s">
        <v>45</v>
      </c>
      <c r="F74" s="31" t="s">
        <v>51</v>
      </c>
      <c r="G74" s="73">
        <f>G75</f>
        <v>586.08000000000004</v>
      </c>
      <c r="H74" s="21">
        <v>165.92</v>
      </c>
      <c r="I74" s="73">
        <f>I75</f>
        <v>285.7</v>
      </c>
      <c r="J74" s="22">
        <f t="shared" si="4"/>
        <v>48.747611247611246</v>
      </c>
      <c r="K74" s="33">
        <f>I74/H74*100</f>
        <v>172.19141755062682</v>
      </c>
    </row>
    <row r="75" spans="2:11" ht="15.6" x14ac:dyDescent="0.3">
      <c r="B75" s="20"/>
      <c r="C75" s="30" t="s">
        <v>45</v>
      </c>
      <c r="D75" s="30">
        <v>343</v>
      </c>
      <c r="E75" s="30"/>
      <c r="F75" s="30" t="s">
        <v>49</v>
      </c>
      <c r="G75" s="26">
        <f>G76+G77</f>
        <v>586.08000000000004</v>
      </c>
      <c r="H75" s="25">
        <v>0</v>
      </c>
      <c r="I75" s="26">
        <f>I76+I77</f>
        <v>285.7</v>
      </c>
      <c r="J75" s="26">
        <f t="shared" si="4"/>
        <v>48.747611247611246</v>
      </c>
      <c r="K75" s="34">
        <v>0</v>
      </c>
    </row>
    <row r="76" spans="2:11" ht="15.6" x14ac:dyDescent="0.3">
      <c r="B76" s="23"/>
      <c r="C76" s="23"/>
      <c r="D76" s="23" t="s">
        <v>45</v>
      </c>
      <c r="E76" s="23">
        <v>3431</v>
      </c>
      <c r="F76" s="23" t="s">
        <v>50</v>
      </c>
      <c r="G76" s="69">
        <v>586.08000000000004</v>
      </c>
      <c r="H76" s="25">
        <v>0</v>
      </c>
      <c r="I76" s="69">
        <v>285.7</v>
      </c>
      <c r="J76" s="26">
        <f t="shared" si="4"/>
        <v>48.747611247611246</v>
      </c>
      <c r="K76" s="34">
        <v>0</v>
      </c>
    </row>
    <row r="77" spans="2:11" ht="15.6" x14ac:dyDescent="0.3">
      <c r="B77" s="23"/>
      <c r="C77" s="23"/>
      <c r="D77" s="23"/>
      <c r="E77" s="23">
        <v>3433</v>
      </c>
      <c r="F77" s="23" t="s">
        <v>96</v>
      </c>
      <c r="G77" s="26">
        <v>0</v>
      </c>
      <c r="H77" s="25">
        <v>0</v>
      </c>
      <c r="I77" s="26">
        <v>0</v>
      </c>
      <c r="J77" s="26">
        <v>0</v>
      </c>
      <c r="K77" s="34">
        <v>0</v>
      </c>
    </row>
    <row r="78" spans="2:11" ht="31.2" x14ac:dyDescent="0.3">
      <c r="B78" s="27"/>
      <c r="C78" s="27">
        <v>37</v>
      </c>
      <c r="D78" s="27"/>
      <c r="E78" s="27"/>
      <c r="F78" s="31" t="s">
        <v>136</v>
      </c>
      <c r="G78" s="22">
        <v>0</v>
      </c>
      <c r="H78" s="21">
        <v>17500</v>
      </c>
      <c r="I78" s="22">
        <f>I79</f>
        <v>3673.37</v>
      </c>
      <c r="J78" s="22">
        <v>0</v>
      </c>
      <c r="K78" s="33">
        <v>0</v>
      </c>
    </row>
    <row r="79" spans="2:11" ht="31.2" x14ac:dyDescent="0.3">
      <c r="B79" s="23"/>
      <c r="C79" s="23"/>
      <c r="D79" s="23">
        <v>372</v>
      </c>
      <c r="E79" s="23"/>
      <c r="F79" s="24" t="s">
        <v>137</v>
      </c>
      <c r="G79" s="26">
        <v>0</v>
      </c>
      <c r="H79" s="25">
        <v>0</v>
      </c>
      <c r="I79" s="26">
        <f>I80</f>
        <v>3673.37</v>
      </c>
      <c r="J79" s="26">
        <v>0</v>
      </c>
      <c r="K79" s="34">
        <v>0</v>
      </c>
    </row>
    <row r="80" spans="2:11" ht="15.6" x14ac:dyDescent="0.3">
      <c r="B80" s="23"/>
      <c r="C80" s="23"/>
      <c r="D80" s="23"/>
      <c r="E80" s="23">
        <v>3722</v>
      </c>
      <c r="F80" s="23" t="s">
        <v>138</v>
      </c>
      <c r="G80" s="26">
        <v>0</v>
      </c>
      <c r="H80" s="25">
        <v>0</v>
      </c>
      <c r="I80" s="26">
        <v>3673.37</v>
      </c>
      <c r="J80" s="26">
        <v>0</v>
      </c>
      <c r="K80" s="34">
        <v>0</v>
      </c>
    </row>
    <row r="81" spans="2:11" ht="15.6" x14ac:dyDescent="0.3">
      <c r="B81" s="27"/>
      <c r="C81" s="27">
        <v>38</v>
      </c>
      <c r="D81" s="27"/>
      <c r="E81" s="27"/>
      <c r="F81" s="27" t="s">
        <v>97</v>
      </c>
      <c r="G81" s="22">
        <f>G82</f>
        <v>202.25</v>
      </c>
      <c r="H81" s="21">
        <v>202.5</v>
      </c>
      <c r="I81" s="22">
        <f>I82</f>
        <v>200.63</v>
      </c>
      <c r="J81" s="22">
        <v>0</v>
      </c>
      <c r="K81" s="33">
        <v>0</v>
      </c>
    </row>
    <row r="82" spans="2:11" ht="15.6" x14ac:dyDescent="0.3">
      <c r="B82" s="23"/>
      <c r="C82" s="23"/>
      <c r="D82" s="23">
        <v>381</v>
      </c>
      <c r="E82" s="23"/>
      <c r="F82" s="23" t="s">
        <v>98</v>
      </c>
      <c r="G82" s="26">
        <v>202.25</v>
      </c>
      <c r="H82" s="25">
        <v>0</v>
      </c>
      <c r="I82" s="26">
        <v>200.63</v>
      </c>
      <c r="J82" s="26">
        <v>0</v>
      </c>
      <c r="K82" s="34">
        <v>0</v>
      </c>
    </row>
    <row r="83" spans="2:11" ht="15.6" x14ac:dyDescent="0.3">
      <c r="B83" s="23"/>
      <c r="C83" s="23"/>
      <c r="D83" s="23"/>
      <c r="E83" s="23">
        <v>3812</v>
      </c>
      <c r="F83" s="23" t="s">
        <v>99</v>
      </c>
      <c r="G83" s="26">
        <v>202.25</v>
      </c>
      <c r="H83" s="25">
        <v>0</v>
      </c>
      <c r="I83" s="26">
        <v>200.63</v>
      </c>
      <c r="J83" s="26">
        <v>0</v>
      </c>
      <c r="K83" s="34">
        <v>0</v>
      </c>
    </row>
    <row r="84" spans="2:11" ht="15.6" x14ac:dyDescent="0.3">
      <c r="B84" s="23"/>
      <c r="C84" s="23"/>
      <c r="D84" s="29"/>
      <c r="E84" s="29"/>
      <c r="F84" s="29"/>
      <c r="G84" s="26"/>
      <c r="H84" s="25"/>
      <c r="I84" s="26"/>
      <c r="J84" s="26">
        <v>0</v>
      </c>
      <c r="K84" s="34">
        <v>0</v>
      </c>
    </row>
    <row r="85" spans="2:11" ht="15.6" x14ac:dyDescent="0.3">
      <c r="B85" s="36">
        <v>4</v>
      </c>
      <c r="C85" s="37"/>
      <c r="D85" s="37"/>
      <c r="E85" s="37"/>
      <c r="F85" s="38" t="s">
        <v>5</v>
      </c>
      <c r="G85" s="22">
        <f>G86+G94</f>
        <v>285276.23</v>
      </c>
      <c r="H85" s="21">
        <f>H86+H94</f>
        <v>33676.32</v>
      </c>
      <c r="I85" s="22">
        <f>I86+I94</f>
        <v>4625.7599999999993</v>
      </c>
      <c r="J85" s="22">
        <v>0</v>
      </c>
      <c r="K85" s="33">
        <v>0</v>
      </c>
    </row>
    <row r="86" spans="2:11" ht="31.2" x14ac:dyDescent="0.3">
      <c r="B86" s="20"/>
      <c r="C86" s="20">
        <v>42</v>
      </c>
      <c r="D86" s="20"/>
      <c r="E86" s="20"/>
      <c r="F86" s="38" t="s">
        <v>6</v>
      </c>
      <c r="G86" s="22">
        <f>G87+G90+G92</f>
        <v>46283.859999999993</v>
      </c>
      <c r="H86" s="21">
        <v>33676.32</v>
      </c>
      <c r="I86" s="22">
        <f>I87+I90+I92</f>
        <v>4625.7599999999993</v>
      </c>
      <c r="J86" s="22">
        <v>0</v>
      </c>
      <c r="K86" s="33">
        <v>0</v>
      </c>
    </row>
    <row r="87" spans="2:11" ht="15.6" x14ac:dyDescent="0.3">
      <c r="B87" s="30"/>
      <c r="C87" s="30"/>
      <c r="D87" s="23">
        <v>422</v>
      </c>
      <c r="E87" s="23"/>
      <c r="F87" s="23" t="s">
        <v>52</v>
      </c>
      <c r="G87" s="26">
        <f>G88</f>
        <v>1016.6</v>
      </c>
      <c r="H87" s="25">
        <v>0</v>
      </c>
      <c r="I87" s="26">
        <f>I88+I89</f>
        <v>4462.57</v>
      </c>
      <c r="J87" s="26">
        <v>0</v>
      </c>
      <c r="K87" s="34">
        <v>0</v>
      </c>
    </row>
    <row r="88" spans="2:11" ht="15.6" x14ac:dyDescent="0.3">
      <c r="B88" s="30"/>
      <c r="C88" s="30"/>
      <c r="D88" s="23"/>
      <c r="E88" s="23">
        <v>4221</v>
      </c>
      <c r="F88" s="23" t="s">
        <v>139</v>
      </c>
      <c r="G88" s="26">
        <v>1016.6</v>
      </c>
      <c r="H88" s="25">
        <v>0</v>
      </c>
      <c r="I88" s="26">
        <v>2466.39</v>
      </c>
      <c r="J88" s="26">
        <v>0</v>
      </c>
      <c r="K88" s="34">
        <v>0</v>
      </c>
    </row>
    <row r="89" spans="2:11" ht="15.6" x14ac:dyDescent="0.3">
      <c r="B89" s="30"/>
      <c r="C89" s="30"/>
      <c r="D89" s="23"/>
      <c r="E89" s="23">
        <v>4225</v>
      </c>
      <c r="F89" s="23" t="s">
        <v>163</v>
      </c>
      <c r="G89" s="26">
        <v>0</v>
      </c>
      <c r="H89" s="25">
        <v>0</v>
      </c>
      <c r="I89" s="26">
        <v>1996.18</v>
      </c>
      <c r="J89" s="26"/>
      <c r="K89" s="34"/>
    </row>
    <row r="90" spans="2:11" ht="15.6" x14ac:dyDescent="0.3">
      <c r="B90" s="30"/>
      <c r="C90" s="30"/>
      <c r="D90" s="23">
        <v>423</v>
      </c>
      <c r="E90" s="23"/>
      <c r="F90" s="186" t="s">
        <v>199</v>
      </c>
      <c r="G90" s="26">
        <f>G91</f>
        <v>45086.81</v>
      </c>
      <c r="H90" s="25"/>
      <c r="I90" s="26">
        <v>0</v>
      </c>
      <c r="J90" s="26"/>
      <c r="K90" s="34"/>
    </row>
    <row r="91" spans="2:11" ht="15.6" x14ac:dyDescent="0.3">
      <c r="B91" s="30"/>
      <c r="C91" s="30"/>
      <c r="D91" s="23"/>
      <c r="E91" s="23">
        <v>4231</v>
      </c>
      <c r="F91" s="186" t="s">
        <v>198</v>
      </c>
      <c r="G91" s="26">
        <v>45086.81</v>
      </c>
      <c r="H91" s="25">
        <v>0</v>
      </c>
      <c r="I91" s="26">
        <v>0</v>
      </c>
      <c r="J91" s="26"/>
      <c r="K91" s="34"/>
    </row>
    <row r="92" spans="2:11" ht="15.6" x14ac:dyDescent="0.3">
      <c r="B92" s="30"/>
      <c r="C92" s="30"/>
      <c r="D92" s="23">
        <v>424</v>
      </c>
      <c r="E92" s="23"/>
      <c r="F92" s="23" t="s">
        <v>140</v>
      </c>
      <c r="G92" s="26">
        <f>G93</f>
        <v>180.45</v>
      </c>
      <c r="H92" s="25">
        <v>0</v>
      </c>
      <c r="I92" s="26">
        <f>I93</f>
        <v>163.19</v>
      </c>
      <c r="J92" s="26">
        <v>0</v>
      </c>
      <c r="K92" s="34">
        <v>0</v>
      </c>
    </row>
    <row r="93" spans="2:11" ht="15.6" x14ac:dyDescent="0.3">
      <c r="B93" s="30"/>
      <c r="C93" s="30"/>
      <c r="D93" s="23"/>
      <c r="E93" s="23">
        <v>4241</v>
      </c>
      <c r="F93" s="23" t="s">
        <v>141</v>
      </c>
      <c r="G93" s="26">
        <v>180.45</v>
      </c>
      <c r="H93" s="25">
        <v>0</v>
      </c>
      <c r="I93" s="26">
        <v>163.19</v>
      </c>
      <c r="J93" s="26">
        <v>0</v>
      </c>
      <c r="K93" s="34">
        <v>0</v>
      </c>
    </row>
    <row r="94" spans="2:11" s="80" customFormat="1" ht="19.8" customHeight="1" x14ac:dyDescent="0.3">
      <c r="B94" s="98"/>
      <c r="C94" s="99">
        <v>45</v>
      </c>
      <c r="D94" s="98"/>
      <c r="E94" s="98"/>
      <c r="F94" s="187" t="s">
        <v>184</v>
      </c>
      <c r="G94" s="33">
        <f>G95</f>
        <v>238992.37</v>
      </c>
      <c r="H94" s="109">
        <f>H96</f>
        <v>0</v>
      </c>
      <c r="I94" s="33">
        <v>0</v>
      </c>
      <c r="J94" s="98"/>
      <c r="K94" s="98"/>
    </row>
    <row r="95" spans="2:11" ht="30" x14ac:dyDescent="0.3">
      <c r="B95" s="96"/>
      <c r="C95" s="96"/>
      <c r="D95" s="101">
        <v>451</v>
      </c>
      <c r="E95" s="96"/>
      <c r="F95" s="186" t="s">
        <v>200</v>
      </c>
      <c r="G95" s="34">
        <f>G96</f>
        <v>238992.37</v>
      </c>
      <c r="H95" s="107"/>
      <c r="I95" s="34">
        <v>0</v>
      </c>
      <c r="J95" s="96"/>
      <c r="K95" s="96"/>
    </row>
    <row r="96" spans="2:11" ht="15" customHeight="1" x14ac:dyDescent="0.3">
      <c r="B96" s="97"/>
      <c r="C96" s="97"/>
      <c r="D96" s="97"/>
      <c r="E96" s="100">
        <v>4511</v>
      </c>
      <c r="F96" s="186" t="s">
        <v>200</v>
      </c>
      <c r="G96" s="102">
        <v>238992.37</v>
      </c>
      <c r="H96" s="109">
        <v>0</v>
      </c>
      <c r="I96" s="102">
        <v>0</v>
      </c>
      <c r="J96" s="97"/>
      <c r="K96" s="97"/>
    </row>
    <row r="97" spans="2:11" ht="15.6" x14ac:dyDescent="0.3">
      <c r="B97" s="97"/>
      <c r="C97" s="97"/>
      <c r="D97" s="97"/>
      <c r="E97" s="97"/>
      <c r="F97" s="97"/>
      <c r="G97" s="97"/>
      <c r="H97" s="108"/>
      <c r="I97" s="97"/>
      <c r="J97" s="97"/>
      <c r="K97" s="97"/>
    </row>
    <row r="98" spans="2:11" ht="4.5" customHeight="1" x14ac:dyDescent="0.3">
      <c r="B98" s="7"/>
      <c r="C98" s="7"/>
      <c r="D98" s="7"/>
      <c r="E98" s="7"/>
      <c r="F98" s="7"/>
      <c r="G98" s="7"/>
      <c r="H98" s="103"/>
      <c r="I98" s="7"/>
      <c r="J98" s="7"/>
      <c r="K98" s="7"/>
    </row>
  </sheetData>
  <protectedRanges>
    <protectedRange algorithmName="SHA-512" hashValue="R8frfBQ/MhInQYm+jLEgMwgPwCkrGPIUaxyIFLRSCn/+fIsUU6bmJDax/r7gTh2PEAEvgODYwg0rRRjqSM/oww==" saltValue="tbZzHO5lCNHCDH5y3XGZag==" spinCount="100000" sqref="F91" name="Range1"/>
    <protectedRange algorithmName="SHA-512" hashValue="R8frfBQ/MhInQYm+jLEgMwgPwCkrGPIUaxyIFLRSCn/+fIsUU6bmJDax/r7gTh2PEAEvgODYwg0rRRjqSM/oww==" saltValue="tbZzHO5lCNHCDH5y3XGZag==" spinCount="100000" sqref="F90" name="Range1_1"/>
    <protectedRange algorithmName="SHA-512" hashValue="R8frfBQ/MhInQYm+jLEgMwgPwCkrGPIUaxyIFLRSCn/+fIsUU6bmJDax/r7gTh2PEAEvgODYwg0rRRjqSM/oww==" saltValue="tbZzHO5lCNHCDH5y3XGZag==" spinCount="100000" sqref="F94" name="Range1_2"/>
    <protectedRange algorithmName="SHA-512" hashValue="R8frfBQ/MhInQYm+jLEgMwgPwCkrGPIUaxyIFLRSCn/+fIsUU6bmJDax/r7gTh2PEAEvgODYwg0rRRjqSM/oww==" saltValue="tbZzHO5lCNHCDH5y3XGZag==" spinCount="100000" sqref="F95" name="Range1_3"/>
    <protectedRange algorithmName="SHA-512" hashValue="R8frfBQ/MhInQYm+jLEgMwgPwCkrGPIUaxyIFLRSCn/+fIsUU6bmJDax/r7gTh2PEAEvgODYwg0rRRjqSM/oww==" saltValue="tbZzHO5lCNHCDH5y3XGZag==" spinCount="100000" sqref="F96" name="Range1_4"/>
  </protectedRanges>
  <mergeCells count="7">
    <mergeCell ref="B2:K2"/>
    <mergeCell ref="B4:K4"/>
    <mergeCell ref="B6:K6"/>
    <mergeCell ref="B33:F33"/>
    <mergeCell ref="B9:F9"/>
    <mergeCell ref="B32:F32"/>
    <mergeCell ref="B8:F8"/>
  </mergeCells>
  <pageMargins left="0.7" right="0.7" top="0.75" bottom="0.75" header="0.3" footer="0.3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51"/>
  <sheetViews>
    <sheetView topLeftCell="A16" workbookViewId="0">
      <selection activeCell="L21" sqref="L21"/>
    </sheetView>
  </sheetViews>
  <sheetFormatPr defaultRowHeight="14.4" x14ac:dyDescent="0.3"/>
  <cols>
    <col min="2" max="2" width="37.6640625" customWidth="1"/>
    <col min="3" max="3" width="25.33203125" style="85" customWidth="1"/>
    <col min="4" max="4" width="25.33203125" style="117" customWidth="1"/>
    <col min="5" max="5" width="25.33203125" style="85" customWidth="1"/>
    <col min="6" max="7" width="15.6640625" customWidth="1"/>
  </cols>
  <sheetData>
    <row r="1" spans="2:7" ht="17.399999999999999" x14ac:dyDescent="0.3">
      <c r="B1" s="2"/>
      <c r="C1" s="104"/>
      <c r="D1" s="83"/>
      <c r="E1" s="104"/>
      <c r="F1" s="18"/>
      <c r="G1" s="18"/>
    </row>
    <row r="2" spans="2:7" ht="15.75" customHeight="1" x14ac:dyDescent="0.3">
      <c r="B2" s="200" t="s">
        <v>25</v>
      </c>
      <c r="C2" s="200"/>
      <c r="D2" s="200"/>
      <c r="E2" s="200"/>
      <c r="F2" s="200"/>
      <c r="G2" s="200"/>
    </row>
    <row r="3" spans="2:7" ht="17.399999999999999" x14ac:dyDescent="0.3">
      <c r="B3" s="78"/>
      <c r="C3" s="104"/>
      <c r="D3" s="83"/>
      <c r="E3" s="104"/>
      <c r="F3" s="18"/>
      <c r="G3" s="18"/>
    </row>
    <row r="4" spans="2:7" ht="43.95" customHeight="1" x14ac:dyDescent="0.3">
      <c r="B4" s="19" t="s">
        <v>7</v>
      </c>
      <c r="C4" s="84" t="s">
        <v>196</v>
      </c>
      <c r="D4" s="84" t="s">
        <v>213</v>
      </c>
      <c r="E4" s="84" t="s">
        <v>215</v>
      </c>
      <c r="F4" s="19" t="s">
        <v>17</v>
      </c>
      <c r="G4" s="19" t="s">
        <v>30</v>
      </c>
    </row>
    <row r="5" spans="2:7" ht="15.6" x14ac:dyDescent="0.3">
      <c r="B5" s="19">
        <v>1</v>
      </c>
      <c r="C5" s="84">
        <v>4</v>
      </c>
      <c r="D5" s="84">
        <v>3</v>
      </c>
      <c r="E5" s="84">
        <v>4</v>
      </c>
      <c r="F5" s="19" t="s">
        <v>62</v>
      </c>
      <c r="G5" s="19" t="s">
        <v>63</v>
      </c>
    </row>
    <row r="6" spans="2:7" ht="15.6" x14ac:dyDescent="0.3">
      <c r="B6" s="160" t="s">
        <v>27</v>
      </c>
      <c r="C6" s="22">
        <f>C10+C17</f>
        <v>725127.66999999993</v>
      </c>
      <c r="D6" s="116">
        <f>D10+D13+D17+D7</f>
        <v>1291016.3600000001</v>
      </c>
      <c r="E6" s="22">
        <f>E10+E17+E13</f>
        <v>665910.51</v>
      </c>
      <c r="F6" s="22">
        <f>E6/C6*100</f>
        <v>91.833553945059094</v>
      </c>
      <c r="G6" s="22">
        <f>E6/D6*100</f>
        <v>51.580330864281223</v>
      </c>
    </row>
    <row r="7" spans="2:7" ht="15.6" x14ac:dyDescent="0.3">
      <c r="B7" s="160" t="s">
        <v>13</v>
      </c>
      <c r="C7" s="22">
        <v>0</v>
      </c>
      <c r="D7" s="25">
        <f>D8+D9</f>
        <v>21482.030000000002</v>
      </c>
      <c r="E7" s="22">
        <v>0</v>
      </c>
      <c r="F7" s="22">
        <v>0</v>
      </c>
      <c r="G7" s="22">
        <v>0</v>
      </c>
    </row>
    <row r="8" spans="2:7" ht="15.6" x14ac:dyDescent="0.3">
      <c r="B8" s="179" t="s">
        <v>14</v>
      </c>
      <c r="C8" s="26">
        <v>0</v>
      </c>
      <c r="D8" s="25">
        <v>19187.830000000002</v>
      </c>
      <c r="E8" s="26">
        <v>0</v>
      </c>
      <c r="F8" s="26">
        <v>0</v>
      </c>
      <c r="G8" s="26">
        <v>0</v>
      </c>
    </row>
    <row r="9" spans="2:7" ht="15.6" x14ac:dyDescent="0.3">
      <c r="B9" s="180" t="s">
        <v>219</v>
      </c>
      <c r="C9" s="26"/>
      <c r="D9" s="25">
        <v>2294.1999999999998</v>
      </c>
      <c r="E9" s="26"/>
      <c r="F9" s="26"/>
      <c r="G9" s="26"/>
    </row>
    <row r="10" spans="2:7" ht="15.6" x14ac:dyDescent="0.3">
      <c r="B10" s="160" t="s">
        <v>16</v>
      </c>
      <c r="C10" s="26">
        <v>2.69</v>
      </c>
      <c r="D10" s="21">
        <v>2</v>
      </c>
      <c r="E10" s="26">
        <v>1.05</v>
      </c>
      <c r="F10" s="22">
        <f>E10/C10*100</f>
        <v>39.033457249070636</v>
      </c>
      <c r="G10" s="22">
        <f>E10/D10*100</f>
        <v>52.5</v>
      </c>
    </row>
    <row r="11" spans="2:7" ht="15.6" x14ac:dyDescent="0.3">
      <c r="B11" s="181" t="s">
        <v>164</v>
      </c>
      <c r="C11" s="26">
        <v>2.69</v>
      </c>
      <c r="D11" s="25">
        <v>2</v>
      </c>
      <c r="E11" s="26">
        <v>1.05</v>
      </c>
      <c r="F11" s="26">
        <f>E11/C11*100</f>
        <v>39.033457249070636</v>
      </c>
      <c r="G11" s="26">
        <f>E11/D11*100</f>
        <v>52.5</v>
      </c>
    </row>
    <row r="12" spans="2:7" ht="15.6" x14ac:dyDescent="0.3">
      <c r="B12" s="181" t="s">
        <v>15</v>
      </c>
      <c r="C12" s="26"/>
      <c r="D12" s="25"/>
      <c r="E12" s="26"/>
      <c r="F12" s="26"/>
      <c r="G12" s="26"/>
    </row>
    <row r="13" spans="2:7" ht="15.6" x14ac:dyDescent="0.3">
      <c r="B13" s="160" t="s">
        <v>67</v>
      </c>
      <c r="C13" s="22">
        <v>0</v>
      </c>
      <c r="D13" s="21">
        <f>D14+D15</f>
        <v>79488.009999999995</v>
      </c>
      <c r="E13" s="22">
        <f>E15</f>
        <v>61693.39</v>
      </c>
      <c r="F13" s="22">
        <v>0</v>
      </c>
      <c r="G13" s="22">
        <f>E13/D13*100</f>
        <v>77.613453903299373</v>
      </c>
    </row>
    <row r="14" spans="2:7" ht="15.6" x14ac:dyDescent="0.3">
      <c r="B14" s="181" t="s">
        <v>165</v>
      </c>
      <c r="C14" s="26">
        <v>0</v>
      </c>
      <c r="D14" s="25">
        <v>350</v>
      </c>
      <c r="E14" s="26">
        <v>0</v>
      </c>
      <c r="F14" s="26">
        <v>0</v>
      </c>
      <c r="G14" s="26">
        <f>E14/D14*100</f>
        <v>0</v>
      </c>
    </row>
    <row r="15" spans="2:7" ht="31.2" x14ac:dyDescent="0.3">
      <c r="B15" s="181" t="s">
        <v>167</v>
      </c>
      <c r="C15" s="26">
        <v>0</v>
      </c>
      <c r="D15" s="21">
        <v>79138.009999999995</v>
      </c>
      <c r="E15" s="26">
        <v>61693.39</v>
      </c>
      <c r="F15" s="26">
        <v>0</v>
      </c>
      <c r="G15" s="26">
        <v>0</v>
      </c>
    </row>
    <row r="16" spans="2:7" ht="15.6" x14ac:dyDescent="0.3">
      <c r="B16" s="181" t="s">
        <v>15</v>
      </c>
      <c r="C16" s="26"/>
      <c r="D16" s="25"/>
      <c r="E16" s="26"/>
      <c r="F16" s="26"/>
      <c r="G16" s="26"/>
    </row>
    <row r="17" spans="2:7" ht="15.6" x14ac:dyDescent="0.3">
      <c r="B17" s="160" t="s">
        <v>64</v>
      </c>
      <c r="C17" s="22">
        <f>C18+C20</f>
        <v>725124.98</v>
      </c>
      <c r="D17" s="21">
        <f>D18+D21</f>
        <v>1190044.32</v>
      </c>
      <c r="E17" s="22">
        <f>E18+E20</f>
        <v>604216.06999999995</v>
      </c>
      <c r="F17" s="22">
        <f>E17/C17*100</f>
        <v>83.325783370474966</v>
      </c>
      <c r="G17" s="22">
        <f>E17/D17*100</f>
        <v>50.772568705676434</v>
      </c>
    </row>
    <row r="18" spans="2:7" ht="15.6" x14ac:dyDescent="0.3">
      <c r="B18" s="182" t="s">
        <v>223</v>
      </c>
      <c r="C18" s="26">
        <v>593707.88</v>
      </c>
      <c r="D18" s="25">
        <v>1186656.8</v>
      </c>
      <c r="E18" s="26">
        <v>604216.06999999995</v>
      </c>
      <c r="F18" s="26">
        <f>E18/C18*100</f>
        <v>101.7699259777384</v>
      </c>
      <c r="G18" s="26">
        <f>E18/D18*100</f>
        <v>50.917507909616319</v>
      </c>
    </row>
    <row r="19" spans="2:7" ht="15.6" x14ac:dyDescent="0.3">
      <c r="B19" s="182" t="s">
        <v>221</v>
      </c>
      <c r="C19" s="26">
        <v>0</v>
      </c>
      <c r="D19" s="25"/>
      <c r="E19" s="26">
        <v>0</v>
      </c>
      <c r="F19" s="26"/>
      <c r="G19" s="26"/>
    </row>
    <row r="20" spans="2:7" ht="31.2" x14ac:dyDescent="0.3">
      <c r="B20" s="182" t="s">
        <v>218</v>
      </c>
      <c r="C20" s="26">
        <v>131417.1</v>
      </c>
      <c r="D20" s="40"/>
      <c r="E20" s="26"/>
      <c r="F20" s="26"/>
      <c r="G20" s="26"/>
    </row>
    <row r="21" spans="2:7" ht="15.6" x14ac:dyDescent="0.3">
      <c r="B21" s="182" t="s">
        <v>224</v>
      </c>
      <c r="C21" s="40"/>
      <c r="D21" s="26">
        <v>3387.52</v>
      </c>
      <c r="E21" s="26"/>
      <c r="F21" s="26"/>
      <c r="G21" s="26"/>
    </row>
    <row r="22" spans="2:7" ht="15.6" x14ac:dyDescent="0.3">
      <c r="B22" s="182"/>
      <c r="C22" s="40"/>
      <c r="D22" s="26"/>
      <c r="E22" s="26"/>
      <c r="F22" s="26"/>
      <c r="G22" s="26"/>
    </row>
    <row r="23" spans="2:7" ht="15.75" customHeight="1" x14ac:dyDescent="0.3">
      <c r="B23" s="175" t="s">
        <v>28</v>
      </c>
      <c r="C23" s="22">
        <f>C24+C30+C34+C42+C41</f>
        <v>910826.55999999994</v>
      </c>
      <c r="D23" s="21">
        <f>D24+D30+D34+D38</f>
        <v>1185487.6599999999</v>
      </c>
      <c r="E23" s="22">
        <f>E24+E34+E38+E45</f>
        <v>592494.84</v>
      </c>
      <c r="F23" s="34">
        <f>E23/C23*100</f>
        <v>65.050237445864553</v>
      </c>
      <c r="G23" s="33">
        <f>E23/D23*100</f>
        <v>49.978996829034898</v>
      </c>
    </row>
    <row r="24" spans="2:7" ht="15.75" customHeight="1" x14ac:dyDescent="0.3">
      <c r="B24" s="175" t="s">
        <v>13</v>
      </c>
      <c r="C24" s="22">
        <f>C25+C28+C29</f>
        <v>166749.85</v>
      </c>
      <c r="D24" s="21">
        <f>D25+D28+D29+D27</f>
        <v>21482.030000000002</v>
      </c>
      <c r="E24" s="22">
        <f>E25+E27</f>
        <v>7823.7</v>
      </c>
      <c r="F24" s="33">
        <f>E24/C24*100</f>
        <v>4.6918782835486805</v>
      </c>
      <c r="G24" s="33">
        <f>E24/D24*100</f>
        <v>36.419742454507322</v>
      </c>
    </row>
    <row r="25" spans="2:7" ht="15.6" x14ac:dyDescent="0.3">
      <c r="B25" s="183" t="s">
        <v>14</v>
      </c>
      <c r="C25" s="26">
        <v>7670.67</v>
      </c>
      <c r="D25" s="25">
        <v>19187.830000000002</v>
      </c>
      <c r="E25" s="26">
        <v>6306.4</v>
      </c>
      <c r="F25" s="34">
        <f>E25/C25*100</f>
        <v>82.214461057508657</v>
      </c>
      <c r="G25" s="34">
        <f>E25/D25*100</f>
        <v>32.86666600652601</v>
      </c>
    </row>
    <row r="26" spans="2:7" ht="31.2" x14ac:dyDescent="0.3">
      <c r="B26" s="183" t="s">
        <v>261</v>
      </c>
      <c r="C26" s="26">
        <v>0</v>
      </c>
      <c r="D26" s="25">
        <v>8818.82</v>
      </c>
      <c r="E26" s="26">
        <v>0</v>
      </c>
      <c r="F26" s="34"/>
      <c r="G26" s="34"/>
    </row>
    <row r="27" spans="2:7" ht="15.6" x14ac:dyDescent="0.3">
      <c r="B27" s="183" t="s">
        <v>220</v>
      </c>
      <c r="C27" s="26">
        <v>0</v>
      </c>
      <c r="D27" s="25">
        <v>2294.1999999999998</v>
      </c>
      <c r="E27" s="26">
        <v>1517.3</v>
      </c>
      <c r="F27" s="34"/>
      <c r="G27" s="34">
        <f>E27/D27*100</f>
        <v>66.136343823555052</v>
      </c>
    </row>
    <row r="28" spans="2:7" ht="15.6" x14ac:dyDescent="0.3">
      <c r="B28" s="183" t="s">
        <v>202</v>
      </c>
      <c r="C28" s="26">
        <v>10086.81</v>
      </c>
      <c r="D28" s="25">
        <v>0</v>
      </c>
      <c r="E28" s="26">
        <v>0</v>
      </c>
      <c r="F28" s="34"/>
      <c r="G28" s="34"/>
    </row>
    <row r="29" spans="2:7" ht="15.6" x14ac:dyDescent="0.3">
      <c r="B29" s="183" t="s">
        <v>211</v>
      </c>
      <c r="C29" s="26">
        <v>148992.37</v>
      </c>
      <c r="D29" s="25">
        <v>0</v>
      </c>
      <c r="E29" s="26">
        <v>0</v>
      </c>
      <c r="F29" s="34"/>
      <c r="G29" s="34"/>
    </row>
    <row r="30" spans="2:7" ht="15.6" x14ac:dyDescent="0.3">
      <c r="B30" s="175" t="s">
        <v>16</v>
      </c>
      <c r="C30" s="26"/>
      <c r="D30" s="21">
        <f>D31+D32</f>
        <v>2</v>
      </c>
      <c r="E30" s="26">
        <v>0</v>
      </c>
      <c r="F30" s="34"/>
      <c r="G30" s="34"/>
    </row>
    <row r="31" spans="2:7" ht="15.6" x14ac:dyDescent="0.3">
      <c r="B31" s="177" t="s">
        <v>166</v>
      </c>
      <c r="C31" s="26">
        <v>0</v>
      </c>
      <c r="D31" s="25">
        <v>2</v>
      </c>
      <c r="E31" s="26">
        <v>0</v>
      </c>
      <c r="F31" s="33"/>
      <c r="G31" s="33">
        <f>E31/D31*100</f>
        <v>0</v>
      </c>
    </row>
    <row r="32" spans="2:7" ht="15.6" x14ac:dyDescent="0.3">
      <c r="B32" s="177" t="s">
        <v>175</v>
      </c>
      <c r="C32" s="26">
        <v>0</v>
      </c>
      <c r="D32" s="25">
        <v>0</v>
      </c>
      <c r="E32" s="26">
        <v>0</v>
      </c>
      <c r="F32" s="34">
        <f>F34</f>
        <v>80.892488205128217</v>
      </c>
      <c r="G32" s="34"/>
    </row>
    <row r="33" spans="2:10" ht="15.6" x14ac:dyDescent="0.3">
      <c r="B33" s="177"/>
      <c r="C33" s="26"/>
      <c r="D33" s="25"/>
      <c r="E33" s="26"/>
      <c r="F33" s="34"/>
      <c r="G33" s="34"/>
    </row>
    <row r="34" spans="2:10" ht="15.6" x14ac:dyDescent="0.3">
      <c r="B34" s="184" t="s">
        <v>67</v>
      </c>
      <c r="C34" s="22">
        <f>C35+C36</f>
        <v>60937.5</v>
      </c>
      <c r="D34" s="21">
        <f>D35+D36</f>
        <v>79879.83</v>
      </c>
      <c r="E34" s="22">
        <f>E35+E36</f>
        <v>49293.86</v>
      </c>
      <c r="F34" s="34">
        <f>E34/C34*100</f>
        <v>80.892488205128217</v>
      </c>
      <c r="G34" s="34">
        <f>E34/D34*100</f>
        <v>61.710021165543296</v>
      </c>
    </row>
    <row r="35" spans="2:10" ht="31.2" x14ac:dyDescent="0.3">
      <c r="B35" s="177" t="s">
        <v>134</v>
      </c>
      <c r="C35" s="26">
        <v>60937.5</v>
      </c>
      <c r="D35" s="25">
        <v>79138.009999999995</v>
      </c>
      <c r="E35" s="26">
        <v>49293.86</v>
      </c>
      <c r="F35" s="34"/>
      <c r="G35" s="34"/>
    </row>
    <row r="36" spans="2:10" ht="15.6" x14ac:dyDescent="0.3">
      <c r="B36" s="177" t="s">
        <v>222</v>
      </c>
      <c r="C36" s="22">
        <v>0</v>
      </c>
      <c r="D36" s="25">
        <v>741.82</v>
      </c>
      <c r="E36" s="22">
        <v>0</v>
      </c>
      <c r="F36" s="33"/>
      <c r="G36" s="33">
        <f>E36/D36*100</f>
        <v>0</v>
      </c>
    </row>
    <row r="37" spans="2:10" ht="15.6" x14ac:dyDescent="0.3">
      <c r="B37" s="177" t="s">
        <v>15</v>
      </c>
      <c r="C37" s="26">
        <v>0</v>
      </c>
      <c r="D37" s="25"/>
      <c r="E37" s="26">
        <v>0</v>
      </c>
      <c r="F37" s="34"/>
      <c r="G37" s="34"/>
    </row>
    <row r="38" spans="2:10" s="80" customFormat="1" ht="15.6" x14ac:dyDescent="0.3">
      <c r="B38" s="175" t="s">
        <v>64</v>
      </c>
      <c r="C38" s="33"/>
      <c r="D38" s="21">
        <f>D41+D42+D43+D44</f>
        <v>1084123.7999999998</v>
      </c>
      <c r="E38" s="22">
        <f>E41+E42+E43+E44</f>
        <v>535176.65</v>
      </c>
      <c r="F38" s="33"/>
      <c r="G38" s="33">
        <f>E38/D38*100</f>
        <v>49.364901868218382</v>
      </c>
    </row>
    <row r="39" spans="2:10" ht="15.6" x14ac:dyDescent="0.3">
      <c r="B39" s="113" t="s">
        <v>170</v>
      </c>
      <c r="C39" s="107"/>
      <c r="D39" s="25"/>
      <c r="E39" s="107"/>
      <c r="F39" s="34"/>
      <c r="G39" s="34"/>
    </row>
    <row r="40" spans="2:10" ht="15.6" x14ac:dyDescent="0.3">
      <c r="B40" s="176" t="s">
        <v>171</v>
      </c>
      <c r="C40" s="167">
        <v>0</v>
      </c>
      <c r="D40" s="144"/>
      <c r="E40" s="167">
        <v>0</v>
      </c>
      <c r="F40" s="96"/>
      <c r="G40" s="96"/>
    </row>
    <row r="41" spans="2:10" ht="15" customHeight="1" x14ac:dyDescent="0.3">
      <c r="B41" s="113" t="s">
        <v>218</v>
      </c>
      <c r="C41" s="22">
        <v>680566.33</v>
      </c>
      <c r="D41" s="109">
        <v>1057908.3899999999</v>
      </c>
      <c r="E41" s="22">
        <v>522144.02</v>
      </c>
      <c r="F41" s="142">
        <f>E41/C41*100</f>
        <v>76.721988288782967</v>
      </c>
      <c r="G41" s="142">
        <f>E41/D41*100</f>
        <v>49.356260422511639</v>
      </c>
      <c r="H41" s="7"/>
      <c r="I41" s="7"/>
      <c r="J41" s="7"/>
    </row>
    <row r="42" spans="2:10" s="32" customFormat="1" ht="15.6" x14ac:dyDescent="0.3">
      <c r="B42" s="113" t="s">
        <v>225</v>
      </c>
      <c r="C42" s="108">
        <v>2572.88</v>
      </c>
      <c r="D42" s="114">
        <v>18718.400000000001</v>
      </c>
      <c r="E42" s="114">
        <v>10840.87</v>
      </c>
      <c r="F42" s="142">
        <f>E42/C42*100</f>
        <v>421.35155934206023</v>
      </c>
      <c r="G42" s="142">
        <f>E42/D42*100</f>
        <v>57.915580391486458</v>
      </c>
      <c r="H42" s="115"/>
      <c r="I42" s="115"/>
      <c r="J42" s="115"/>
    </row>
    <row r="43" spans="2:10" s="32" customFormat="1" ht="15.6" x14ac:dyDescent="0.3">
      <c r="B43" s="113" t="s">
        <v>226</v>
      </c>
      <c r="C43" s="108"/>
      <c r="D43" s="114">
        <v>3837.52</v>
      </c>
      <c r="E43" s="108">
        <v>1794.33</v>
      </c>
      <c r="F43" s="142">
        <v>0</v>
      </c>
      <c r="G43" s="142">
        <f>E43/D43*100</f>
        <v>46.757541328774835</v>
      </c>
      <c r="H43" s="115"/>
      <c r="I43" s="115"/>
      <c r="J43" s="115"/>
    </row>
    <row r="44" spans="2:10" s="32" customFormat="1" ht="15.6" x14ac:dyDescent="0.3">
      <c r="B44" s="113" t="s">
        <v>227</v>
      </c>
      <c r="C44" s="108"/>
      <c r="D44" s="114">
        <v>3659.49</v>
      </c>
      <c r="E44" s="108">
        <v>397.43</v>
      </c>
      <c r="F44" s="142">
        <v>0</v>
      </c>
      <c r="G44" s="142">
        <f>E44/D44*100</f>
        <v>10.860256483826983</v>
      </c>
      <c r="H44" s="115"/>
      <c r="I44" s="115"/>
      <c r="J44" s="115"/>
    </row>
    <row r="45" spans="2:10" ht="15.6" x14ac:dyDescent="0.3">
      <c r="B45" s="175" t="s">
        <v>168</v>
      </c>
      <c r="C45" s="166">
        <v>202.25</v>
      </c>
      <c r="D45" s="107"/>
      <c r="E45" s="166">
        <v>200.63</v>
      </c>
      <c r="F45" s="168">
        <f>E45/C45*100</f>
        <v>99.199011124845484</v>
      </c>
      <c r="G45" s="168">
        <v>0</v>
      </c>
    </row>
    <row r="46" spans="2:10" ht="15.6" x14ac:dyDescent="0.3">
      <c r="B46" s="177" t="s">
        <v>169</v>
      </c>
      <c r="C46" s="167">
        <v>202.25</v>
      </c>
      <c r="D46" s="107"/>
      <c r="E46" s="167">
        <v>200.63</v>
      </c>
      <c r="F46" s="96"/>
      <c r="G46" s="96"/>
    </row>
    <row r="47" spans="2:10" ht="15.6" x14ac:dyDescent="0.3">
      <c r="B47" s="178" t="s">
        <v>15</v>
      </c>
      <c r="C47" s="107"/>
      <c r="D47" s="107"/>
      <c r="E47" s="107"/>
      <c r="F47" s="96"/>
      <c r="G47" s="96"/>
    </row>
    <row r="48" spans="2:10" ht="15.6" x14ac:dyDescent="0.3">
      <c r="B48" s="146"/>
      <c r="C48" s="143"/>
      <c r="D48" s="107"/>
      <c r="E48" s="143"/>
      <c r="F48" s="145"/>
      <c r="G48" s="145"/>
    </row>
    <row r="49" spans="2:7" x14ac:dyDescent="0.3">
      <c r="B49" s="12"/>
      <c r="C49" s="105"/>
      <c r="D49" s="112"/>
      <c r="E49" s="105"/>
      <c r="F49" s="82"/>
      <c r="G49" s="82"/>
    </row>
    <row r="50" spans="2:7" x14ac:dyDescent="0.3">
      <c r="B50" s="12"/>
      <c r="C50" s="105"/>
      <c r="D50" s="112"/>
      <c r="E50" s="105"/>
      <c r="F50" s="82"/>
      <c r="G50" s="82"/>
    </row>
    <row r="51" spans="2:7" x14ac:dyDescent="0.3">
      <c r="C51" s="105"/>
      <c r="D51" s="112"/>
      <c r="E51" s="105"/>
      <c r="F51" s="82"/>
      <c r="G51" s="82"/>
    </row>
  </sheetData>
  <mergeCells count="1">
    <mergeCell ref="B2:G2"/>
  </mergeCells>
  <pageMargins left="0.7" right="0.7" top="0.75" bottom="0.75" header="0.3" footer="0.3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"/>
  <sheetViews>
    <sheetView workbookViewId="0">
      <selection activeCell="C7" sqref="C7"/>
    </sheetView>
  </sheetViews>
  <sheetFormatPr defaultRowHeight="14.4" x14ac:dyDescent="0.3"/>
  <cols>
    <col min="2" max="2" width="37.6640625" customWidth="1"/>
    <col min="3" max="3" width="25.33203125" customWidth="1"/>
    <col min="4" max="4" width="25.33203125" style="85" customWidth="1"/>
    <col min="5" max="5" width="25.33203125" customWidth="1"/>
    <col min="6" max="7" width="15.6640625" customWidth="1"/>
  </cols>
  <sheetData>
    <row r="1" spans="2:8" ht="15.6" x14ac:dyDescent="0.3">
      <c r="B1" s="14"/>
      <c r="C1" s="18"/>
      <c r="D1" s="83"/>
      <c r="E1" s="18"/>
      <c r="F1" s="18"/>
      <c r="G1" s="18"/>
    </row>
    <row r="2" spans="2:8" ht="15.75" customHeight="1" x14ac:dyDescent="0.3">
      <c r="B2" s="200" t="s">
        <v>26</v>
      </c>
      <c r="C2" s="200"/>
      <c r="D2" s="200"/>
      <c r="E2" s="200"/>
      <c r="F2" s="200"/>
      <c r="G2" s="200"/>
    </row>
    <row r="3" spans="2:8" ht="15.6" x14ac:dyDescent="0.3">
      <c r="B3" s="14"/>
      <c r="C3" s="18"/>
      <c r="D3" s="83"/>
      <c r="E3" s="18"/>
      <c r="F3" s="18"/>
      <c r="G3" s="18"/>
    </row>
    <row r="4" spans="2:8" ht="31.2" x14ac:dyDescent="0.3">
      <c r="B4" s="19" t="s">
        <v>7</v>
      </c>
      <c r="C4" s="19" t="s">
        <v>201</v>
      </c>
      <c r="D4" s="84" t="s">
        <v>213</v>
      </c>
      <c r="E4" s="84" t="s">
        <v>216</v>
      </c>
      <c r="F4" s="19" t="s">
        <v>17</v>
      </c>
      <c r="G4" s="19" t="s">
        <v>30</v>
      </c>
    </row>
    <row r="5" spans="2:8" ht="15.6" x14ac:dyDescent="0.3">
      <c r="B5" s="19">
        <v>1</v>
      </c>
      <c r="C5" s="19">
        <v>4</v>
      </c>
      <c r="D5" s="84">
        <v>3</v>
      </c>
      <c r="E5" s="19">
        <v>4</v>
      </c>
      <c r="F5" s="19" t="s">
        <v>62</v>
      </c>
      <c r="G5" s="19" t="s">
        <v>63</v>
      </c>
    </row>
    <row r="6" spans="2:8" ht="15.75" customHeight="1" x14ac:dyDescent="0.3">
      <c r="B6" s="20" t="s">
        <v>28</v>
      </c>
      <c r="C6" s="22">
        <v>910826.56</v>
      </c>
      <c r="D6" s="21">
        <v>1194306.48</v>
      </c>
      <c r="E6" s="22">
        <f>E7+E57</f>
        <v>592494.84</v>
      </c>
      <c r="F6" s="22">
        <f>E6/C6*100</f>
        <v>65.050237445864539</v>
      </c>
      <c r="G6" s="22">
        <f>E6/D6*100</f>
        <v>49.609949365760784</v>
      </c>
      <c r="H6" s="12"/>
    </row>
    <row r="7" spans="2:8" ht="15.6" x14ac:dyDescent="0.3">
      <c r="B7" s="41" t="s">
        <v>100</v>
      </c>
      <c r="C7" s="22">
        <v>910826.56</v>
      </c>
      <c r="D7" s="21">
        <v>1194306.48</v>
      </c>
      <c r="E7" s="22">
        <f>E8+E58</f>
        <v>592494.84</v>
      </c>
      <c r="F7" s="26">
        <f>E7/C7*100</f>
        <v>65.050237445864539</v>
      </c>
      <c r="G7" s="26">
        <f>E7/D7*100</f>
        <v>49.609949365760784</v>
      </c>
      <c r="H7" s="12"/>
    </row>
    <row r="8" spans="2:8" ht="15.6" x14ac:dyDescent="0.3">
      <c r="B8" s="42" t="s">
        <v>101</v>
      </c>
      <c r="C8" s="22">
        <v>910826.56</v>
      </c>
      <c r="D8" s="21">
        <v>1194306.48</v>
      </c>
      <c r="E8" s="22">
        <v>592494.84</v>
      </c>
      <c r="F8" s="26">
        <f>E8/C8*100</f>
        <v>65.050237445864539</v>
      </c>
      <c r="G8" s="26">
        <f>E8/D8*100</f>
        <v>49.609949365760784</v>
      </c>
      <c r="H8" s="12"/>
    </row>
    <row r="9" spans="2:8" ht="15.6" x14ac:dyDescent="0.3">
      <c r="B9" s="32"/>
      <c r="C9" s="43"/>
      <c r="D9" s="40"/>
      <c r="E9" s="43"/>
      <c r="F9" s="43"/>
      <c r="G9" s="43"/>
      <c r="H9" s="12"/>
    </row>
    <row r="10" spans="2:8" x14ac:dyDescent="0.3">
      <c r="B10" s="7"/>
      <c r="C10" s="13"/>
      <c r="D10" s="103"/>
      <c r="E10" s="13"/>
      <c r="F10" s="13"/>
      <c r="G10" s="13"/>
      <c r="H10" s="12"/>
    </row>
    <row r="11" spans="2:8" x14ac:dyDescent="0.3">
      <c r="B11" s="7"/>
      <c r="C11" s="7"/>
      <c r="D11" s="103"/>
      <c r="E11" s="7"/>
      <c r="F11" s="7"/>
      <c r="G11" s="7"/>
    </row>
    <row r="12" spans="2:8" x14ac:dyDescent="0.3">
      <c r="B12" s="7"/>
      <c r="C12" s="7"/>
      <c r="D12" s="103"/>
      <c r="E12" s="7"/>
      <c r="F12" s="7"/>
      <c r="G12" s="7"/>
    </row>
  </sheetData>
  <mergeCells count="1">
    <mergeCell ref="B2:G2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79"/>
  <sheetViews>
    <sheetView tabSelected="1" topLeftCell="A170" workbookViewId="0">
      <selection activeCell="H73" sqref="H73"/>
    </sheetView>
  </sheetViews>
  <sheetFormatPr defaultRowHeight="14.4" x14ac:dyDescent="0.3"/>
  <cols>
    <col min="2" max="2" width="7.44140625" bestFit="1" customWidth="1"/>
    <col min="3" max="3" width="8.44140625" customWidth="1"/>
    <col min="4" max="4" width="25.44140625" customWidth="1"/>
    <col min="5" max="5" width="39" customWidth="1"/>
    <col min="6" max="7" width="24.33203125" style="85" customWidth="1"/>
    <col min="8" max="8" width="15.6640625" customWidth="1"/>
    <col min="9" max="9" width="24.33203125" customWidth="1"/>
  </cols>
  <sheetData>
    <row r="1" spans="1:9" ht="15.6" x14ac:dyDescent="0.3">
      <c r="B1" s="45"/>
      <c r="C1" s="45"/>
      <c r="D1" s="45"/>
      <c r="E1" s="45"/>
      <c r="F1" s="83"/>
      <c r="G1" s="83"/>
      <c r="H1" s="18"/>
      <c r="I1" s="3"/>
    </row>
    <row r="2" spans="1:9" ht="18" customHeight="1" x14ac:dyDescent="0.3">
      <c r="B2" s="200" t="s">
        <v>8</v>
      </c>
      <c r="C2" s="200"/>
      <c r="D2" s="200"/>
      <c r="E2" s="200"/>
      <c r="F2" s="200"/>
      <c r="G2" s="200"/>
      <c r="H2" s="200"/>
      <c r="I2" s="4"/>
    </row>
    <row r="3" spans="1:9" ht="15.6" x14ac:dyDescent="0.3">
      <c r="B3" s="45"/>
      <c r="C3" s="45"/>
      <c r="D3" s="45"/>
      <c r="E3" s="45"/>
      <c r="F3" s="83"/>
      <c r="G3" s="83"/>
      <c r="H3" s="18"/>
      <c r="I3" s="3"/>
    </row>
    <row r="4" spans="1:9" ht="15.6" x14ac:dyDescent="0.3">
      <c r="B4" s="247" t="s">
        <v>36</v>
      </c>
      <c r="C4" s="247"/>
      <c r="D4" s="247"/>
      <c r="E4" s="247"/>
      <c r="F4" s="247"/>
      <c r="G4" s="247"/>
      <c r="H4" s="247"/>
    </row>
    <row r="5" spans="1:9" ht="15.6" x14ac:dyDescent="0.3">
      <c r="B5" s="45"/>
      <c r="C5" s="45"/>
      <c r="D5" s="45"/>
      <c r="E5" s="45"/>
      <c r="F5" s="83"/>
      <c r="G5" s="83"/>
      <c r="H5" s="18"/>
    </row>
    <row r="6" spans="1:9" ht="31.2" x14ac:dyDescent="0.3">
      <c r="A6" s="32"/>
      <c r="B6" s="223" t="s">
        <v>7</v>
      </c>
      <c r="C6" s="224"/>
      <c r="D6" s="224"/>
      <c r="E6" s="225"/>
      <c r="F6" s="84" t="s">
        <v>213</v>
      </c>
      <c r="G6" s="84" t="s">
        <v>216</v>
      </c>
      <c r="H6" s="19" t="s">
        <v>30</v>
      </c>
    </row>
    <row r="7" spans="1:9" s="9" customFormat="1" ht="15.6" x14ac:dyDescent="0.3">
      <c r="A7" s="32"/>
      <c r="B7" s="223">
        <v>1</v>
      </c>
      <c r="C7" s="224"/>
      <c r="D7" s="224"/>
      <c r="E7" s="225"/>
      <c r="F7" s="84">
        <v>2</v>
      </c>
      <c r="G7" s="84">
        <v>3</v>
      </c>
      <c r="H7" s="19" t="s">
        <v>110</v>
      </c>
    </row>
    <row r="8" spans="1:9" ht="30" customHeight="1" x14ac:dyDescent="0.3">
      <c r="A8" s="32"/>
      <c r="B8" s="226">
        <v>11847</v>
      </c>
      <c r="C8" s="233"/>
      <c r="D8" s="234"/>
      <c r="E8" s="137" t="s">
        <v>102</v>
      </c>
      <c r="F8" s="75">
        <v>1194306.48</v>
      </c>
      <c r="G8" s="21">
        <f>G9</f>
        <v>592494.84000000008</v>
      </c>
      <c r="H8" s="39">
        <f>G8/F8*100</f>
        <v>49.609949365760798</v>
      </c>
    </row>
    <row r="9" spans="1:9" ht="30" customHeight="1" x14ac:dyDescent="0.3">
      <c r="A9" s="32"/>
      <c r="B9" s="229" t="s">
        <v>132</v>
      </c>
      <c r="C9" s="227"/>
      <c r="D9" s="228"/>
      <c r="E9" s="44" t="s">
        <v>135</v>
      </c>
      <c r="F9" s="75">
        <v>1194306.48</v>
      </c>
      <c r="G9" s="21">
        <f>G10+G67</f>
        <v>592494.84000000008</v>
      </c>
      <c r="H9" s="35">
        <f>G9/F9*100</f>
        <v>49.609949365760798</v>
      </c>
    </row>
    <row r="10" spans="1:9" ht="30" customHeight="1" x14ac:dyDescent="0.3">
      <c r="A10" s="32"/>
      <c r="B10" s="248" t="s">
        <v>133</v>
      </c>
      <c r="C10" s="248"/>
      <c r="D10" s="248"/>
      <c r="E10" s="44" t="s">
        <v>131</v>
      </c>
      <c r="F10" s="75">
        <f>F11+F75</f>
        <v>1194306.48</v>
      </c>
      <c r="G10" s="21">
        <f>G11+G75</f>
        <v>592494.84000000008</v>
      </c>
      <c r="H10" s="35">
        <f>G10/F10*100</f>
        <v>49.609949365760798</v>
      </c>
    </row>
    <row r="11" spans="1:9" ht="30" customHeight="1" x14ac:dyDescent="0.3">
      <c r="A11" s="32"/>
      <c r="B11" s="226" t="s">
        <v>103</v>
      </c>
      <c r="C11" s="233"/>
      <c r="D11" s="234"/>
      <c r="E11" s="137" t="s">
        <v>104</v>
      </c>
      <c r="F11" s="75">
        <f>F12+F52+F67+F72</f>
        <v>990511.32000000007</v>
      </c>
      <c r="G11" s="21">
        <f>G12+G52+G72</f>
        <v>500275.89</v>
      </c>
      <c r="H11" s="39">
        <f>G11/F11*100</f>
        <v>50.506832168258306</v>
      </c>
    </row>
    <row r="12" spans="1:9" ht="30" customHeight="1" x14ac:dyDescent="0.3">
      <c r="A12" s="32"/>
      <c r="B12" s="226" t="s">
        <v>105</v>
      </c>
      <c r="C12" s="233"/>
      <c r="D12" s="234"/>
      <c r="E12" s="137" t="s">
        <v>115</v>
      </c>
      <c r="F12" s="75">
        <f>F13+F16+F41+F45</f>
        <v>942683.77</v>
      </c>
      <c r="G12" s="21">
        <f>G16+G45</f>
        <v>480478.65</v>
      </c>
      <c r="H12" s="35">
        <f>G12/F12*100</f>
        <v>50.96922905546576</v>
      </c>
    </row>
    <row r="13" spans="1:9" ht="30" customHeight="1" x14ac:dyDescent="0.3">
      <c r="A13" s="32"/>
      <c r="B13" s="229" t="s">
        <v>106</v>
      </c>
      <c r="C13" s="227"/>
      <c r="D13" s="228"/>
      <c r="E13" s="74" t="s">
        <v>107</v>
      </c>
      <c r="F13" s="67">
        <f>F14+F15</f>
        <v>2</v>
      </c>
      <c r="G13" s="25">
        <v>0</v>
      </c>
      <c r="H13" s="35">
        <v>0</v>
      </c>
    </row>
    <row r="14" spans="1:9" ht="30" customHeight="1" x14ac:dyDescent="0.3">
      <c r="A14" s="32"/>
      <c r="B14" s="135" t="s">
        <v>45</v>
      </c>
      <c r="C14" s="133">
        <v>32</v>
      </c>
      <c r="D14" s="134"/>
      <c r="E14" s="44" t="s">
        <v>10</v>
      </c>
      <c r="F14" s="67">
        <v>0</v>
      </c>
      <c r="G14" s="25">
        <v>0</v>
      </c>
      <c r="H14" s="35">
        <v>0</v>
      </c>
    </row>
    <row r="15" spans="1:9" ht="30" customHeight="1" x14ac:dyDescent="0.3">
      <c r="A15" s="32"/>
      <c r="B15" s="47" t="s">
        <v>45</v>
      </c>
      <c r="C15" s="133">
        <v>34</v>
      </c>
      <c r="D15" s="48"/>
      <c r="E15" s="44" t="s">
        <v>51</v>
      </c>
      <c r="F15" s="67">
        <v>2</v>
      </c>
      <c r="G15" s="25">
        <v>0</v>
      </c>
      <c r="H15" s="35">
        <v>0</v>
      </c>
    </row>
    <row r="16" spans="1:9" ht="30" customHeight="1" x14ac:dyDescent="0.3">
      <c r="A16" s="32"/>
      <c r="B16" s="229" t="s">
        <v>108</v>
      </c>
      <c r="C16" s="227"/>
      <c r="D16" s="228"/>
      <c r="E16" s="134" t="s">
        <v>109</v>
      </c>
      <c r="F16" s="67">
        <v>40739.949999999997</v>
      </c>
      <c r="G16" s="25">
        <f>G17+G39</f>
        <v>29894.06</v>
      </c>
      <c r="H16" s="35">
        <f>G16/F16*100</f>
        <v>73.377753286393343</v>
      </c>
    </row>
    <row r="17" spans="1:8" ht="30" customHeight="1" x14ac:dyDescent="0.3">
      <c r="A17" s="32"/>
      <c r="B17" s="135"/>
      <c r="C17" s="133">
        <v>32</v>
      </c>
      <c r="D17" s="134"/>
      <c r="E17" s="134" t="s">
        <v>10</v>
      </c>
      <c r="F17" s="67">
        <v>40576.03</v>
      </c>
      <c r="G17" s="25">
        <f>G18+G19+G20+G21+G22+G23+G24+G25+G26+G27+G28+G30+G31+G32+G33+G34+G35+G36+G3+G29+G38</f>
        <v>29727.73</v>
      </c>
      <c r="H17" s="35">
        <f>G17/F17*100</f>
        <v>73.264264640971533</v>
      </c>
    </row>
    <row r="18" spans="1:8" ht="30" customHeight="1" x14ac:dyDescent="0.3">
      <c r="A18" s="32"/>
      <c r="B18" s="135"/>
      <c r="C18" s="133"/>
      <c r="D18" s="134">
        <v>3211</v>
      </c>
      <c r="E18" s="134" t="s">
        <v>75</v>
      </c>
      <c r="F18" s="67">
        <v>0</v>
      </c>
      <c r="G18" s="25">
        <v>1182.5</v>
      </c>
      <c r="H18" s="35">
        <v>0</v>
      </c>
    </row>
    <row r="19" spans="1:8" ht="30" customHeight="1" x14ac:dyDescent="0.3">
      <c r="A19" s="32"/>
      <c r="B19" s="135"/>
      <c r="C19" s="133"/>
      <c r="D19" s="134">
        <v>3213</v>
      </c>
      <c r="E19" s="134" t="s">
        <v>146</v>
      </c>
      <c r="F19" s="67">
        <v>0</v>
      </c>
      <c r="G19" s="25">
        <v>1943.75</v>
      </c>
      <c r="H19" s="35">
        <v>0</v>
      </c>
    </row>
    <row r="20" spans="1:8" ht="30" customHeight="1" x14ac:dyDescent="0.3">
      <c r="A20" s="32"/>
      <c r="B20" s="135"/>
      <c r="C20" s="133"/>
      <c r="D20" s="134">
        <v>3214</v>
      </c>
      <c r="E20" s="134" t="s">
        <v>147</v>
      </c>
      <c r="F20" s="67">
        <v>0</v>
      </c>
      <c r="G20" s="25">
        <v>637</v>
      </c>
      <c r="H20" s="35">
        <v>0</v>
      </c>
    </row>
    <row r="21" spans="1:8" s="85" customFormat="1" ht="30" customHeight="1" x14ac:dyDescent="0.3">
      <c r="A21" s="40"/>
      <c r="B21" s="86"/>
      <c r="C21" s="87"/>
      <c r="D21" s="88">
        <v>3221</v>
      </c>
      <c r="E21" s="88" t="s">
        <v>47</v>
      </c>
      <c r="F21" s="67">
        <v>0</v>
      </c>
      <c r="G21" s="25">
        <v>2391.38</v>
      </c>
      <c r="H21" s="25">
        <v>0</v>
      </c>
    </row>
    <row r="22" spans="1:8" ht="30" customHeight="1" x14ac:dyDescent="0.3">
      <c r="A22" s="32"/>
      <c r="B22" s="135"/>
      <c r="C22" s="133"/>
      <c r="D22" s="134">
        <v>3222</v>
      </c>
      <c r="E22" s="134" t="s">
        <v>145</v>
      </c>
      <c r="F22" s="67">
        <v>0</v>
      </c>
      <c r="G22" s="25">
        <v>301.89</v>
      </c>
      <c r="H22" s="35">
        <v>0</v>
      </c>
    </row>
    <row r="23" spans="1:8" ht="30" customHeight="1" x14ac:dyDescent="0.3">
      <c r="A23" s="32"/>
      <c r="B23" s="135"/>
      <c r="C23" s="133"/>
      <c r="D23" s="134">
        <v>3223</v>
      </c>
      <c r="E23" s="134" t="s">
        <v>80</v>
      </c>
      <c r="F23" s="67">
        <v>0</v>
      </c>
      <c r="G23" s="25">
        <v>12640.82</v>
      </c>
      <c r="H23" s="35">
        <v>0</v>
      </c>
    </row>
    <row r="24" spans="1:8" ht="30" customHeight="1" x14ac:dyDescent="0.3">
      <c r="A24" s="32"/>
      <c r="B24" s="135"/>
      <c r="C24" s="133"/>
      <c r="D24" s="134">
        <v>3224</v>
      </c>
      <c r="E24" s="134" t="s">
        <v>81</v>
      </c>
      <c r="F24" s="67">
        <v>0</v>
      </c>
      <c r="G24" s="25">
        <v>325.45999999999998</v>
      </c>
      <c r="H24" s="35">
        <v>0</v>
      </c>
    </row>
    <row r="25" spans="1:8" ht="30" customHeight="1" x14ac:dyDescent="0.3">
      <c r="A25" s="32"/>
      <c r="B25" s="135"/>
      <c r="C25" s="133"/>
      <c r="D25" s="134">
        <v>3225</v>
      </c>
      <c r="E25" s="134" t="s">
        <v>82</v>
      </c>
      <c r="F25" s="67">
        <v>0</v>
      </c>
      <c r="G25" s="25">
        <v>210.15</v>
      </c>
      <c r="H25" s="35">
        <v>0</v>
      </c>
    </row>
    <row r="26" spans="1:8" ht="30" customHeight="1" x14ac:dyDescent="0.3">
      <c r="A26" s="32"/>
      <c r="B26" s="135"/>
      <c r="C26" s="133"/>
      <c r="D26" s="134">
        <v>3227</v>
      </c>
      <c r="E26" s="134" t="s">
        <v>176</v>
      </c>
      <c r="F26" s="67">
        <v>0</v>
      </c>
      <c r="G26" s="25">
        <v>0</v>
      </c>
      <c r="H26" s="35"/>
    </row>
    <row r="27" spans="1:8" ht="30" customHeight="1" x14ac:dyDescent="0.3">
      <c r="A27" s="32"/>
      <c r="B27" s="135"/>
      <c r="C27" s="133"/>
      <c r="D27" s="134">
        <v>3231</v>
      </c>
      <c r="E27" s="134" t="s">
        <v>148</v>
      </c>
      <c r="F27" s="67">
        <v>0</v>
      </c>
      <c r="G27" s="25">
        <v>641.82000000000005</v>
      </c>
      <c r="H27" s="35">
        <v>0</v>
      </c>
    </row>
    <row r="28" spans="1:8" ht="30" customHeight="1" x14ac:dyDescent="0.3">
      <c r="A28" s="32"/>
      <c r="B28" s="135"/>
      <c r="C28" s="133"/>
      <c r="D28" s="134">
        <v>3232</v>
      </c>
      <c r="E28" s="134" t="s">
        <v>149</v>
      </c>
      <c r="F28" s="67">
        <v>0</v>
      </c>
      <c r="G28" s="25">
        <v>795</v>
      </c>
      <c r="H28" s="35">
        <v>0</v>
      </c>
    </row>
    <row r="29" spans="1:8" ht="30" customHeight="1" x14ac:dyDescent="0.3">
      <c r="A29" s="32"/>
      <c r="B29" s="135"/>
      <c r="C29" s="133"/>
      <c r="D29" s="134">
        <v>3233</v>
      </c>
      <c r="E29" s="134" t="s">
        <v>255</v>
      </c>
      <c r="F29" s="67">
        <v>0</v>
      </c>
      <c r="G29" s="25">
        <v>916.5</v>
      </c>
      <c r="H29" s="35"/>
    </row>
    <row r="30" spans="1:8" ht="30" customHeight="1" x14ac:dyDescent="0.3">
      <c r="A30" s="32"/>
      <c r="B30" s="135"/>
      <c r="C30" s="133"/>
      <c r="D30" s="134">
        <v>3234</v>
      </c>
      <c r="E30" s="134" t="s">
        <v>150</v>
      </c>
      <c r="F30" s="67">
        <v>0</v>
      </c>
      <c r="G30" s="25">
        <v>2339.4899999999998</v>
      </c>
      <c r="H30" s="35">
        <v>0</v>
      </c>
    </row>
    <row r="31" spans="1:8" ht="30" customHeight="1" x14ac:dyDescent="0.3">
      <c r="A31" s="32"/>
      <c r="B31" s="135"/>
      <c r="C31" s="133"/>
      <c r="D31" s="134">
        <v>3236</v>
      </c>
      <c r="E31" s="134" t="s">
        <v>88</v>
      </c>
      <c r="F31" s="67">
        <v>0</v>
      </c>
      <c r="G31" s="25">
        <v>1433.43</v>
      </c>
      <c r="H31" s="35">
        <v>0</v>
      </c>
    </row>
    <row r="32" spans="1:8" ht="30" customHeight="1" x14ac:dyDescent="0.3">
      <c r="A32" s="32"/>
      <c r="B32" s="135"/>
      <c r="C32" s="133"/>
      <c r="D32" s="134">
        <v>3237</v>
      </c>
      <c r="E32" s="134" t="s">
        <v>151</v>
      </c>
      <c r="F32" s="67">
        <v>0</v>
      </c>
      <c r="G32" s="25">
        <v>83.75</v>
      </c>
      <c r="H32" s="35">
        <v>0</v>
      </c>
    </row>
    <row r="33" spans="1:8" ht="30" customHeight="1" x14ac:dyDescent="0.3">
      <c r="A33" s="32"/>
      <c r="B33" s="135"/>
      <c r="C33" s="133"/>
      <c r="D33" s="134">
        <v>3238</v>
      </c>
      <c r="E33" s="134" t="s">
        <v>152</v>
      </c>
      <c r="F33" s="67">
        <v>0</v>
      </c>
      <c r="G33" s="25">
        <v>1572.19</v>
      </c>
      <c r="H33" s="35">
        <v>0</v>
      </c>
    </row>
    <row r="34" spans="1:8" ht="30" customHeight="1" x14ac:dyDescent="0.3">
      <c r="A34" s="32"/>
      <c r="B34" s="135"/>
      <c r="C34" s="133"/>
      <c r="D34" s="134">
        <v>3239</v>
      </c>
      <c r="E34" s="134" t="s">
        <v>153</v>
      </c>
      <c r="F34" s="67">
        <v>0</v>
      </c>
      <c r="G34" s="25">
        <v>324.39</v>
      </c>
      <c r="H34" s="35">
        <v>0</v>
      </c>
    </row>
    <row r="35" spans="1:8" ht="30" customHeight="1" x14ac:dyDescent="0.3">
      <c r="A35" s="32"/>
      <c r="B35" s="135"/>
      <c r="C35" s="133"/>
      <c r="D35" s="134">
        <v>3292</v>
      </c>
      <c r="E35" s="134" t="s">
        <v>197</v>
      </c>
      <c r="F35" s="67"/>
      <c r="G35" s="25">
        <v>1489.03</v>
      </c>
      <c r="H35" s="35"/>
    </row>
    <row r="36" spans="1:8" ht="29.4" customHeight="1" x14ac:dyDescent="0.3">
      <c r="A36" s="32"/>
      <c r="B36" s="135"/>
      <c r="C36" s="133"/>
      <c r="D36" s="134">
        <v>3294</v>
      </c>
      <c r="E36" s="134" t="s">
        <v>154</v>
      </c>
      <c r="F36" s="67">
        <v>0</v>
      </c>
      <c r="G36" s="25">
        <v>140</v>
      </c>
      <c r="H36" s="35">
        <v>0</v>
      </c>
    </row>
    <row r="37" spans="1:8" ht="15.6" hidden="1" x14ac:dyDescent="0.3">
      <c r="A37" s="32"/>
      <c r="B37" s="32"/>
      <c r="C37" s="32"/>
      <c r="D37" s="32"/>
      <c r="E37" s="32"/>
      <c r="F37" s="40"/>
      <c r="G37" s="40"/>
      <c r="H37" s="32"/>
    </row>
    <row r="38" spans="1:8" ht="30" customHeight="1" x14ac:dyDescent="0.3">
      <c r="A38" s="32"/>
      <c r="B38" s="135"/>
      <c r="C38" s="133"/>
      <c r="D38" s="134">
        <v>3299</v>
      </c>
      <c r="E38" s="134" t="s">
        <v>155</v>
      </c>
      <c r="F38" s="67">
        <v>0</v>
      </c>
      <c r="G38" s="25">
        <v>359.18</v>
      </c>
      <c r="H38" s="35">
        <v>0</v>
      </c>
    </row>
    <row r="39" spans="1:8" ht="30" customHeight="1" x14ac:dyDescent="0.3">
      <c r="A39" s="32"/>
      <c r="B39" s="135"/>
      <c r="C39" s="133">
        <v>34</v>
      </c>
      <c r="D39" s="134"/>
      <c r="E39" s="134" t="s">
        <v>51</v>
      </c>
      <c r="F39" s="67">
        <v>163.92</v>
      </c>
      <c r="G39" s="25">
        <v>166.33</v>
      </c>
      <c r="H39" s="35">
        <f>G39/F39*100</f>
        <v>101.47022938018546</v>
      </c>
    </row>
    <row r="40" spans="1:8" ht="30" customHeight="1" x14ac:dyDescent="0.3">
      <c r="A40" s="32"/>
      <c r="B40" s="135"/>
      <c r="C40" s="133"/>
      <c r="D40" s="134">
        <v>3431</v>
      </c>
      <c r="E40" s="134" t="s">
        <v>50</v>
      </c>
      <c r="F40" s="67">
        <v>0</v>
      </c>
      <c r="G40" s="25">
        <v>166.33</v>
      </c>
      <c r="H40" s="35">
        <v>0</v>
      </c>
    </row>
    <row r="41" spans="1:8" ht="30" customHeight="1" x14ac:dyDescent="0.3">
      <c r="A41" s="32"/>
      <c r="B41" s="248" t="s">
        <v>111</v>
      </c>
      <c r="C41" s="248"/>
      <c r="D41" s="248"/>
      <c r="E41" s="74" t="s">
        <v>112</v>
      </c>
      <c r="F41" s="67">
        <v>741.82</v>
      </c>
      <c r="G41" s="25">
        <v>0</v>
      </c>
      <c r="H41" s="35">
        <f>G41/F41*100</f>
        <v>0</v>
      </c>
    </row>
    <row r="42" spans="1:8" ht="30" customHeight="1" x14ac:dyDescent="0.3">
      <c r="A42" s="32"/>
      <c r="B42" s="135"/>
      <c r="C42" s="133">
        <v>32</v>
      </c>
      <c r="D42" s="134"/>
      <c r="E42" s="44" t="s">
        <v>10</v>
      </c>
      <c r="F42" s="67">
        <v>0</v>
      </c>
      <c r="G42" s="25">
        <v>0</v>
      </c>
      <c r="H42" s="35"/>
    </row>
    <row r="43" spans="1:8" ht="30" customHeight="1" x14ac:dyDescent="0.3">
      <c r="A43" s="32"/>
      <c r="B43" s="135"/>
      <c r="C43" s="133"/>
      <c r="D43" s="134">
        <v>3221</v>
      </c>
      <c r="E43" s="44" t="s">
        <v>142</v>
      </c>
      <c r="F43" s="67">
        <v>741.82</v>
      </c>
      <c r="G43" s="25">
        <v>0</v>
      </c>
      <c r="H43" s="35">
        <v>0</v>
      </c>
    </row>
    <row r="44" spans="1:8" ht="30" customHeight="1" x14ac:dyDescent="0.3">
      <c r="A44" s="32"/>
      <c r="B44" s="135"/>
      <c r="C44" s="133">
        <v>32</v>
      </c>
      <c r="D44" s="134"/>
      <c r="E44" s="74" t="s">
        <v>206</v>
      </c>
      <c r="F44" s="67">
        <v>741.82</v>
      </c>
      <c r="G44" s="25">
        <v>0</v>
      </c>
      <c r="H44" s="35"/>
    </row>
    <row r="45" spans="1:8" ht="30" customHeight="1" x14ac:dyDescent="0.3">
      <c r="A45" s="32"/>
      <c r="B45" s="229" t="s">
        <v>228</v>
      </c>
      <c r="C45" s="227"/>
      <c r="D45" s="228"/>
      <c r="E45" s="74" t="s">
        <v>113</v>
      </c>
      <c r="F45" s="67">
        <f>F46+F47</f>
        <v>901200</v>
      </c>
      <c r="G45" s="25">
        <f>G46+G50</f>
        <v>450584.59</v>
      </c>
      <c r="H45" s="35">
        <f>G45/F45*100</f>
        <v>49.998290057700842</v>
      </c>
    </row>
    <row r="46" spans="1:8" ht="30" customHeight="1" x14ac:dyDescent="0.3">
      <c r="A46" s="32"/>
      <c r="B46" s="135"/>
      <c r="C46" s="133">
        <v>31</v>
      </c>
      <c r="D46" s="134"/>
      <c r="E46" s="44" t="s">
        <v>143</v>
      </c>
      <c r="F46" s="67">
        <v>882000</v>
      </c>
      <c r="G46" s="25">
        <f>G47+G48+G49</f>
        <v>442917.34</v>
      </c>
      <c r="H46" s="35">
        <f>G46/F46*100</f>
        <v>50.217385487528347</v>
      </c>
    </row>
    <row r="47" spans="1:8" ht="30" customHeight="1" x14ac:dyDescent="0.3">
      <c r="A47" s="32"/>
      <c r="B47" s="135"/>
      <c r="C47" s="133"/>
      <c r="D47" s="134">
        <v>3111</v>
      </c>
      <c r="E47" s="44" t="s">
        <v>177</v>
      </c>
      <c r="F47" s="67">
        <v>19200</v>
      </c>
      <c r="G47" s="25">
        <v>370122</v>
      </c>
      <c r="H47" s="35">
        <v>0</v>
      </c>
    </row>
    <row r="48" spans="1:8" ht="30" customHeight="1" x14ac:dyDescent="0.3">
      <c r="A48" s="32"/>
      <c r="B48" s="135"/>
      <c r="C48" s="133"/>
      <c r="D48" s="134">
        <v>3121</v>
      </c>
      <c r="E48" s="44" t="s">
        <v>71</v>
      </c>
      <c r="F48" s="67">
        <v>0</v>
      </c>
      <c r="G48" s="25">
        <v>11841.44</v>
      </c>
      <c r="H48" s="35">
        <v>0</v>
      </c>
    </row>
    <row r="49" spans="1:8" ht="30" customHeight="1" x14ac:dyDescent="0.3">
      <c r="A49" s="32"/>
      <c r="B49" s="135"/>
      <c r="C49" s="133"/>
      <c r="D49" s="134">
        <v>3132</v>
      </c>
      <c r="E49" s="44" t="s">
        <v>73</v>
      </c>
      <c r="F49" s="67">
        <v>0</v>
      </c>
      <c r="G49" s="25">
        <v>60953.9</v>
      </c>
      <c r="H49" s="35">
        <v>0</v>
      </c>
    </row>
    <row r="50" spans="1:8" ht="30" customHeight="1" x14ac:dyDescent="0.3">
      <c r="A50" s="32"/>
      <c r="B50" s="135"/>
      <c r="C50" s="133">
        <v>32</v>
      </c>
      <c r="D50" s="134"/>
      <c r="E50" s="44" t="s">
        <v>144</v>
      </c>
      <c r="F50" s="67"/>
      <c r="G50" s="25">
        <f>G51</f>
        <v>7667.25</v>
      </c>
      <c r="H50" s="35"/>
    </row>
    <row r="51" spans="1:8" ht="30" customHeight="1" x14ac:dyDescent="0.3">
      <c r="A51" s="32"/>
      <c r="B51" s="139"/>
      <c r="C51" s="140"/>
      <c r="D51" s="141">
        <v>3212</v>
      </c>
      <c r="E51" s="44" t="s">
        <v>144</v>
      </c>
      <c r="F51" s="67">
        <v>0</v>
      </c>
      <c r="G51" s="25">
        <v>7667.25</v>
      </c>
      <c r="H51" s="35">
        <v>0</v>
      </c>
    </row>
    <row r="52" spans="1:8" s="85" customFormat="1" ht="30" customHeight="1" x14ac:dyDescent="0.3">
      <c r="A52" s="40"/>
      <c r="B52" s="238" t="s">
        <v>116</v>
      </c>
      <c r="C52" s="239"/>
      <c r="D52" s="240"/>
      <c r="E52" s="138" t="s">
        <v>114</v>
      </c>
      <c r="F52" s="75">
        <f>F54+F62</f>
        <v>8659.49</v>
      </c>
      <c r="G52" s="21">
        <f>G53+G61</f>
        <v>397.42999999999995</v>
      </c>
      <c r="H52" s="25">
        <f>G52/F52*100</f>
        <v>4.5895312541500708</v>
      </c>
    </row>
    <row r="53" spans="1:8" s="85" customFormat="1" ht="30" customHeight="1" x14ac:dyDescent="0.3">
      <c r="A53" s="40"/>
      <c r="B53" s="229" t="s">
        <v>228</v>
      </c>
      <c r="C53" s="227"/>
      <c r="D53" s="228"/>
      <c r="E53" s="138" t="s">
        <v>207</v>
      </c>
      <c r="F53" s="67"/>
      <c r="G53" s="25">
        <v>0</v>
      </c>
      <c r="H53" s="25">
        <v>0</v>
      </c>
    </row>
    <row r="54" spans="1:8" s="85" customFormat="1" ht="30" customHeight="1" x14ac:dyDescent="0.3">
      <c r="A54" s="40"/>
      <c r="B54" s="135"/>
      <c r="C54" s="133">
        <v>32</v>
      </c>
      <c r="D54" s="134"/>
      <c r="E54" s="88" t="s">
        <v>10</v>
      </c>
      <c r="F54" s="67">
        <v>5000</v>
      </c>
      <c r="G54" s="25">
        <v>0</v>
      </c>
      <c r="H54" s="25">
        <v>0</v>
      </c>
    </row>
    <row r="55" spans="1:8" s="85" customFormat="1" ht="30" customHeight="1" x14ac:dyDescent="0.3">
      <c r="A55" s="40"/>
      <c r="B55" s="229" t="s">
        <v>229</v>
      </c>
      <c r="C55" s="227"/>
      <c r="D55" s="228"/>
      <c r="E55" s="88" t="s">
        <v>10</v>
      </c>
      <c r="F55" s="67"/>
      <c r="G55" s="25">
        <v>0</v>
      </c>
      <c r="H55" s="25">
        <v>0</v>
      </c>
    </row>
    <row r="56" spans="1:8" s="85" customFormat="1" ht="30" customHeight="1" x14ac:dyDescent="0.3">
      <c r="A56" s="40"/>
      <c r="B56" s="135"/>
      <c r="C56" s="133">
        <v>32</v>
      </c>
      <c r="D56" s="134"/>
      <c r="E56" s="88" t="s">
        <v>10</v>
      </c>
      <c r="F56" s="67"/>
      <c r="G56" s="25">
        <v>0</v>
      </c>
      <c r="H56" s="25">
        <v>0</v>
      </c>
    </row>
    <row r="57" spans="1:8" s="85" customFormat="1" ht="30" customHeight="1" x14ac:dyDescent="0.3">
      <c r="A57" s="40"/>
      <c r="B57" s="135"/>
      <c r="C57" s="133"/>
      <c r="D57" s="134">
        <v>3211</v>
      </c>
      <c r="E57" s="88" t="s">
        <v>208</v>
      </c>
      <c r="F57" s="67"/>
      <c r="G57" s="25">
        <v>0</v>
      </c>
      <c r="H57" s="25">
        <v>0</v>
      </c>
    </row>
    <row r="58" spans="1:8" s="85" customFormat="1" ht="30" customHeight="1" x14ac:dyDescent="0.3">
      <c r="A58" s="40"/>
      <c r="B58" s="135"/>
      <c r="C58" s="133"/>
      <c r="D58" s="134">
        <v>3222</v>
      </c>
      <c r="E58" s="88" t="s">
        <v>209</v>
      </c>
      <c r="F58" s="67"/>
      <c r="G58" s="25">
        <v>0</v>
      </c>
      <c r="H58" s="25">
        <v>0</v>
      </c>
    </row>
    <row r="59" spans="1:8" s="85" customFormat="1" ht="30" customHeight="1" x14ac:dyDescent="0.3">
      <c r="A59" s="40"/>
      <c r="B59" s="135"/>
      <c r="C59" s="133"/>
      <c r="D59" s="134">
        <v>3225</v>
      </c>
      <c r="E59" s="88" t="s">
        <v>191</v>
      </c>
      <c r="F59" s="67"/>
      <c r="G59" s="25">
        <v>0</v>
      </c>
      <c r="H59" s="25">
        <v>0</v>
      </c>
    </row>
    <row r="60" spans="1:8" s="85" customFormat="1" ht="30" customHeight="1" x14ac:dyDescent="0.3">
      <c r="A60" s="40"/>
      <c r="B60" s="135"/>
      <c r="C60" s="133"/>
      <c r="D60" s="134">
        <v>3232</v>
      </c>
      <c r="E60" s="88" t="s">
        <v>210</v>
      </c>
      <c r="F60" s="67"/>
      <c r="G60" s="25">
        <v>0</v>
      </c>
      <c r="H60" s="25">
        <v>0</v>
      </c>
    </row>
    <row r="61" spans="1:8" s="85" customFormat="1" ht="30" customHeight="1" x14ac:dyDescent="0.3">
      <c r="A61" s="40"/>
      <c r="B61" s="226" t="s">
        <v>230</v>
      </c>
      <c r="C61" s="233"/>
      <c r="D61" s="234"/>
      <c r="E61" s="138" t="s">
        <v>10</v>
      </c>
      <c r="F61" s="75">
        <v>3659.49</v>
      </c>
      <c r="G61" s="21">
        <f>G62+G66</f>
        <v>397.42999999999995</v>
      </c>
      <c r="H61" s="25">
        <f>G61/F61*100</f>
        <v>10.86025648382698</v>
      </c>
    </row>
    <row r="62" spans="1:8" s="85" customFormat="1" ht="30" customHeight="1" x14ac:dyDescent="0.3">
      <c r="A62" s="40"/>
      <c r="B62" s="135"/>
      <c r="C62" s="133">
        <v>32</v>
      </c>
      <c r="D62" s="134"/>
      <c r="E62" s="88" t="s">
        <v>10</v>
      </c>
      <c r="F62" s="67">
        <v>3659.49</v>
      </c>
      <c r="G62" s="25">
        <f>G63+G64+G65</f>
        <v>278.04999999999995</v>
      </c>
      <c r="H62" s="25">
        <f>G62/F62*100</f>
        <v>7.5980532806483954</v>
      </c>
    </row>
    <row r="63" spans="1:8" s="85" customFormat="1" ht="30" customHeight="1" x14ac:dyDescent="0.3">
      <c r="A63" s="40"/>
      <c r="B63" s="135"/>
      <c r="C63" s="133"/>
      <c r="D63" s="134">
        <v>3222</v>
      </c>
      <c r="E63" s="88" t="s">
        <v>209</v>
      </c>
      <c r="F63" s="67"/>
      <c r="G63" s="25">
        <v>168.85</v>
      </c>
      <c r="H63" s="25">
        <v>0</v>
      </c>
    </row>
    <row r="64" spans="1:8" s="85" customFormat="1" ht="30" customHeight="1" x14ac:dyDescent="0.3">
      <c r="A64" s="40"/>
      <c r="B64" s="135"/>
      <c r="C64" s="133"/>
      <c r="D64" s="134">
        <v>3231</v>
      </c>
      <c r="E64" s="88" t="s">
        <v>253</v>
      </c>
      <c r="F64" s="67"/>
      <c r="G64" s="25">
        <v>9.1999999999999993</v>
      </c>
      <c r="H64" s="25">
        <v>0</v>
      </c>
    </row>
    <row r="65" spans="1:8" s="85" customFormat="1" ht="30" customHeight="1" x14ac:dyDescent="0.3">
      <c r="A65" s="40"/>
      <c r="B65" s="135"/>
      <c r="C65" s="133"/>
      <c r="D65" s="134">
        <v>3299</v>
      </c>
      <c r="E65" s="88" t="s">
        <v>155</v>
      </c>
      <c r="F65" s="67"/>
      <c r="G65" s="21">
        <v>100</v>
      </c>
      <c r="H65" s="25">
        <v>0</v>
      </c>
    </row>
    <row r="66" spans="1:8" s="85" customFormat="1" ht="30" customHeight="1" x14ac:dyDescent="0.3">
      <c r="A66" s="40"/>
      <c r="B66" s="135"/>
      <c r="C66" s="133">
        <v>34</v>
      </c>
      <c r="D66" s="134">
        <v>3431</v>
      </c>
      <c r="E66" s="88" t="s">
        <v>254</v>
      </c>
      <c r="F66" s="67"/>
      <c r="G66" s="21">
        <v>119.38</v>
      </c>
      <c r="H66" s="25">
        <v>0</v>
      </c>
    </row>
    <row r="67" spans="1:8" s="85" customFormat="1" ht="30" customHeight="1" x14ac:dyDescent="0.3">
      <c r="A67" s="40"/>
      <c r="B67" s="238" t="s">
        <v>117</v>
      </c>
      <c r="C67" s="239"/>
      <c r="D67" s="240"/>
      <c r="E67" s="138" t="s">
        <v>231</v>
      </c>
      <c r="F67" s="75">
        <v>770</v>
      </c>
      <c r="G67" s="25">
        <f>G68</f>
        <v>0</v>
      </c>
      <c r="H67" s="25">
        <f>G67/F67*100</f>
        <v>0</v>
      </c>
    </row>
    <row r="68" spans="1:8" ht="30" customHeight="1" x14ac:dyDescent="0.3">
      <c r="A68" s="32"/>
      <c r="B68" s="244" t="s">
        <v>228</v>
      </c>
      <c r="C68" s="245"/>
      <c r="D68" s="246"/>
      <c r="E68" s="137" t="s">
        <v>232</v>
      </c>
      <c r="F68" s="67">
        <v>770</v>
      </c>
      <c r="G68" s="25">
        <v>0</v>
      </c>
      <c r="H68" s="35">
        <f t="shared" ref="H68:H69" si="0">G68/F68*100</f>
        <v>0</v>
      </c>
    </row>
    <row r="69" spans="1:8" ht="30" customHeight="1" x14ac:dyDescent="0.3">
      <c r="A69" s="32"/>
      <c r="B69" s="135"/>
      <c r="C69" s="133">
        <v>31</v>
      </c>
      <c r="D69" s="134"/>
      <c r="E69" s="134" t="s">
        <v>68</v>
      </c>
      <c r="F69" s="67">
        <v>770</v>
      </c>
      <c r="G69" s="25">
        <v>0</v>
      </c>
      <c r="H69" s="35">
        <f t="shared" si="0"/>
        <v>0</v>
      </c>
    </row>
    <row r="70" spans="1:8" ht="30" customHeight="1" x14ac:dyDescent="0.3">
      <c r="A70" s="32"/>
      <c r="B70" s="135"/>
      <c r="C70" s="133"/>
      <c r="D70" s="134">
        <v>3111</v>
      </c>
      <c r="E70" s="134" t="s">
        <v>70</v>
      </c>
      <c r="F70" s="67">
        <v>0</v>
      </c>
      <c r="G70" s="25">
        <v>0</v>
      </c>
      <c r="H70" s="35">
        <v>0</v>
      </c>
    </row>
    <row r="71" spans="1:8" ht="30" customHeight="1" x14ac:dyDescent="0.3">
      <c r="A71" s="32"/>
      <c r="B71" s="135"/>
      <c r="C71" s="133"/>
      <c r="D71" s="134">
        <v>3132</v>
      </c>
      <c r="E71" s="134" t="s">
        <v>157</v>
      </c>
      <c r="F71" s="67">
        <v>0</v>
      </c>
      <c r="G71" s="25">
        <v>0</v>
      </c>
      <c r="H71" s="35">
        <v>0</v>
      </c>
    </row>
    <row r="72" spans="1:8" s="85" customFormat="1" ht="30" customHeight="1" x14ac:dyDescent="0.3">
      <c r="A72" s="40"/>
      <c r="B72" s="238" t="s">
        <v>194</v>
      </c>
      <c r="C72" s="239"/>
      <c r="D72" s="240"/>
      <c r="E72" s="138" t="s">
        <v>233</v>
      </c>
      <c r="F72" s="75">
        <v>38398.06</v>
      </c>
      <c r="G72" s="21">
        <f>G73</f>
        <v>19399.810000000001</v>
      </c>
      <c r="H72" s="25">
        <f>G72/F72*100</f>
        <v>50.522891000222415</v>
      </c>
    </row>
    <row r="73" spans="1:8" ht="30" customHeight="1" x14ac:dyDescent="0.3">
      <c r="A73" s="32"/>
      <c r="B73" s="244" t="s">
        <v>108</v>
      </c>
      <c r="C73" s="245"/>
      <c r="D73" s="246"/>
      <c r="E73" s="137" t="s">
        <v>234</v>
      </c>
      <c r="F73" s="67">
        <v>38398.06</v>
      </c>
      <c r="G73" s="25">
        <v>19399.810000000001</v>
      </c>
      <c r="H73" s="35">
        <f t="shared" ref="H73:H74" si="1">G73/F73*100</f>
        <v>50.522891000222415</v>
      </c>
    </row>
    <row r="74" spans="1:8" ht="30" customHeight="1" x14ac:dyDescent="0.3">
      <c r="A74" s="32"/>
      <c r="B74" s="135"/>
      <c r="C74" s="133">
        <v>32</v>
      </c>
      <c r="D74" s="134"/>
      <c r="E74" s="134" t="s">
        <v>10</v>
      </c>
      <c r="F74" s="67">
        <v>38398.06</v>
      </c>
      <c r="G74" s="25">
        <v>19399.810000000001</v>
      </c>
      <c r="H74" s="35">
        <f t="shared" si="1"/>
        <v>50.522891000222415</v>
      </c>
    </row>
    <row r="75" spans="1:8" s="80" customFormat="1" ht="30" customHeight="1" x14ac:dyDescent="0.3">
      <c r="A75" s="238" t="s">
        <v>118</v>
      </c>
      <c r="B75" s="239"/>
      <c r="C75" s="240"/>
      <c r="D75" s="98"/>
      <c r="E75" s="138" t="s">
        <v>119</v>
      </c>
      <c r="F75" s="75">
        <f>F76+F81+F88+F92+F100+F135+F139+F143+F166</f>
        <v>203795.16</v>
      </c>
      <c r="G75" s="21">
        <f>G76+G81+G88+G92+G100+G135+G139+G143+G166</f>
        <v>92218.950000000012</v>
      </c>
      <c r="H75" s="21">
        <f>G75/F75*100</f>
        <v>45.250804778680717</v>
      </c>
    </row>
    <row r="76" spans="1:8" ht="30" customHeight="1" x14ac:dyDescent="0.3">
      <c r="A76" s="226" t="s">
        <v>127</v>
      </c>
      <c r="B76" s="233"/>
      <c r="C76" s="234"/>
      <c r="D76" s="96"/>
      <c r="E76" s="137" t="s">
        <v>120</v>
      </c>
      <c r="F76" s="67">
        <v>729.96</v>
      </c>
      <c r="G76" s="21">
        <f>G78</f>
        <v>199.07999999999998</v>
      </c>
      <c r="H76" s="25">
        <f>G77/F77*100</f>
        <v>27.27272727272727</v>
      </c>
    </row>
    <row r="77" spans="1:8" ht="30" customHeight="1" x14ac:dyDescent="0.3">
      <c r="A77" s="241" t="s">
        <v>122</v>
      </c>
      <c r="B77" s="242"/>
      <c r="C77" s="243"/>
      <c r="D77" s="96"/>
      <c r="E77" s="134" t="s">
        <v>65</v>
      </c>
      <c r="F77" s="67">
        <v>729.96</v>
      </c>
      <c r="G77" s="25">
        <f>G78</f>
        <v>199.07999999999998</v>
      </c>
      <c r="H77" s="25">
        <v>27.27</v>
      </c>
    </row>
    <row r="78" spans="1:8" ht="30" customHeight="1" x14ac:dyDescent="0.3">
      <c r="A78" s="132"/>
      <c r="B78" s="136">
        <v>31</v>
      </c>
      <c r="C78" s="137"/>
      <c r="D78" s="96"/>
      <c r="E78" s="134" t="s">
        <v>68</v>
      </c>
      <c r="F78" s="67">
        <v>729.96</v>
      </c>
      <c r="G78" s="25">
        <f>G79+G80</f>
        <v>199.07999999999998</v>
      </c>
      <c r="H78" s="25">
        <v>0</v>
      </c>
    </row>
    <row r="79" spans="1:8" ht="30" customHeight="1" x14ac:dyDescent="0.3">
      <c r="A79" s="135"/>
      <c r="B79" s="133"/>
      <c r="C79" s="134">
        <v>3111</v>
      </c>
      <c r="D79" s="96"/>
      <c r="E79" s="134" t="s">
        <v>70</v>
      </c>
      <c r="F79" s="67">
        <v>0</v>
      </c>
      <c r="G79" s="25">
        <v>170.88</v>
      </c>
      <c r="H79" s="25">
        <v>0</v>
      </c>
    </row>
    <row r="80" spans="1:8" ht="30" customHeight="1" x14ac:dyDescent="0.3">
      <c r="A80" s="135"/>
      <c r="B80" s="133"/>
      <c r="C80" s="134">
        <v>3132</v>
      </c>
      <c r="D80" s="96"/>
      <c r="E80" s="134" t="s">
        <v>157</v>
      </c>
      <c r="F80" s="67">
        <v>0</v>
      </c>
      <c r="G80" s="25">
        <v>28.2</v>
      </c>
      <c r="H80" s="25">
        <v>0</v>
      </c>
    </row>
    <row r="81" spans="1:8" ht="30" customHeight="1" x14ac:dyDescent="0.3">
      <c r="A81" s="235" t="s">
        <v>235</v>
      </c>
      <c r="B81" s="236"/>
      <c r="C81" s="237"/>
      <c r="D81" s="96"/>
      <c r="E81" s="147" t="s">
        <v>236</v>
      </c>
      <c r="F81" s="21">
        <f>F83+F86</f>
        <v>11545.98</v>
      </c>
      <c r="G81" s="21">
        <f>G82</f>
        <v>4344.8900000000003</v>
      </c>
      <c r="H81" s="21">
        <f>G81/F81*100</f>
        <v>37.631192848073532</v>
      </c>
    </row>
    <row r="82" spans="1:8" ht="30" customHeight="1" x14ac:dyDescent="0.3">
      <c r="A82" s="230" t="s">
        <v>182</v>
      </c>
      <c r="B82" s="231"/>
      <c r="C82" s="232"/>
      <c r="D82" s="96"/>
      <c r="E82" s="148" t="s">
        <v>183</v>
      </c>
      <c r="F82" s="21">
        <v>11545.98</v>
      </c>
      <c r="G82" s="21">
        <f>G86+G83</f>
        <v>4344.8900000000003</v>
      </c>
      <c r="H82" s="21">
        <f>G83/F82*100</f>
        <v>34.131273395588771</v>
      </c>
    </row>
    <row r="83" spans="1:8" ht="15.6" x14ac:dyDescent="0.3">
      <c r="A83" s="149"/>
      <c r="B83" s="150">
        <v>31</v>
      </c>
      <c r="C83" s="151"/>
      <c r="D83" s="96"/>
      <c r="E83" s="147" t="s">
        <v>68</v>
      </c>
      <c r="F83" s="21">
        <v>10573.98</v>
      </c>
      <c r="G83" s="21">
        <f>G84+G85</f>
        <v>3940.79</v>
      </c>
      <c r="H83" s="21">
        <f>G84/F83*100</f>
        <v>33.296544914970525</v>
      </c>
    </row>
    <row r="84" spans="1:8" ht="14.4" customHeight="1" x14ac:dyDescent="0.3">
      <c r="A84" s="152"/>
      <c r="B84" s="153"/>
      <c r="C84" s="154">
        <v>3111</v>
      </c>
      <c r="D84" s="96"/>
      <c r="E84" s="155" t="s">
        <v>70</v>
      </c>
      <c r="F84" s="67"/>
      <c r="G84" s="67">
        <v>3520.77</v>
      </c>
      <c r="H84" s="25">
        <v>100</v>
      </c>
    </row>
    <row r="85" spans="1:8" ht="24" customHeight="1" x14ac:dyDescent="0.3">
      <c r="A85" s="152"/>
      <c r="B85" s="153"/>
      <c r="C85" s="154">
        <v>3132</v>
      </c>
      <c r="D85" s="96"/>
      <c r="E85" s="155" t="s">
        <v>73</v>
      </c>
      <c r="F85" s="67"/>
      <c r="G85" s="67">
        <v>420.02</v>
      </c>
      <c r="H85" s="25"/>
    </row>
    <row r="86" spans="1:8" ht="15.6" x14ac:dyDescent="0.3">
      <c r="A86" s="152"/>
      <c r="B86" s="150">
        <v>32</v>
      </c>
      <c r="C86" s="154"/>
      <c r="D86" s="96"/>
      <c r="E86" s="147" t="s">
        <v>237</v>
      </c>
      <c r="F86" s="75">
        <v>972</v>
      </c>
      <c r="G86" s="67">
        <v>404.1</v>
      </c>
      <c r="H86" s="25">
        <f>G86/F86*100</f>
        <v>41.574074074074076</v>
      </c>
    </row>
    <row r="87" spans="1:8" ht="15.6" x14ac:dyDescent="0.3">
      <c r="A87" s="152"/>
      <c r="B87" s="153"/>
      <c r="C87" s="154">
        <v>3212</v>
      </c>
      <c r="D87" s="96"/>
      <c r="E87" s="155" t="s">
        <v>237</v>
      </c>
      <c r="F87" s="67"/>
      <c r="G87" s="67">
        <v>404.1</v>
      </c>
      <c r="H87" s="25"/>
    </row>
    <row r="88" spans="1:8" s="80" customFormat="1" ht="31.2" x14ac:dyDescent="0.3">
      <c r="A88" s="226" t="s">
        <v>128</v>
      </c>
      <c r="B88" s="233"/>
      <c r="C88" s="234"/>
      <c r="D88" s="98"/>
      <c r="E88" s="137" t="s">
        <v>121</v>
      </c>
      <c r="F88" s="75">
        <v>15800</v>
      </c>
      <c r="G88" s="21">
        <v>274.19</v>
      </c>
      <c r="H88" s="21">
        <f>G88/F88*100</f>
        <v>1.7353797468354428</v>
      </c>
    </row>
    <row r="89" spans="1:8" ht="15.6" x14ac:dyDescent="0.3">
      <c r="A89" s="226" t="s">
        <v>228</v>
      </c>
      <c r="B89" s="233"/>
      <c r="C89" s="234"/>
      <c r="D89" s="96"/>
      <c r="E89" s="134" t="s">
        <v>113</v>
      </c>
      <c r="F89" s="67">
        <v>15800</v>
      </c>
      <c r="G89" s="25">
        <v>0</v>
      </c>
      <c r="H89" s="25">
        <v>0</v>
      </c>
    </row>
    <row r="90" spans="1:8" ht="31.2" x14ac:dyDescent="0.3">
      <c r="A90" s="135"/>
      <c r="B90" s="136">
        <v>37</v>
      </c>
      <c r="C90" s="134"/>
      <c r="D90" s="96"/>
      <c r="E90" s="134" t="s">
        <v>156</v>
      </c>
      <c r="F90" s="67">
        <v>10000</v>
      </c>
      <c r="G90" s="25">
        <v>274.19</v>
      </c>
      <c r="H90" s="25"/>
    </row>
    <row r="91" spans="1:8" ht="31.2" x14ac:dyDescent="0.3">
      <c r="A91" s="135"/>
      <c r="B91" s="136">
        <v>42</v>
      </c>
      <c r="C91" s="134"/>
      <c r="D91" s="96"/>
      <c r="E91" s="134" t="s">
        <v>52</v>
      </c>
      <c r="F91" s="67">
        <v>5800</v>
      </c>
      <c r="G91" s="25">
        <v>0</v>
      </c>
      <c r="H91" s="21">
        <v>0</v>
      </c>
    </row>
    <row r="92" spans="1:8" ht="31.2" x14ac:dyDescent="0.3">
      <c r="A92" s="230" t="s">
        <v>238</v>
      </c>
      <c r="B92" s="231"/>
      <c r="C92" s="232"/>
      <c r="D92" s="96"/>
      <c r="E92" s="147" t="s">
        <v>239</v>
      </c>
      <c r="F92" s="75">
        <f>F93+F96</f>
        <v>1410</v>
      </c>
      <c r="G92" s="75">
        <v>0</v>
      </c>
      <c r="H92" s="21">
        <f>G92/F92*100</f>
        <v>0</v>
      </c>
    </row>
    <row r="93" spans="1:8" ht="15.6" x14ac:dyDescent="0.3">
      <c r="A93" s="230" t="s">
        <v>182</v>
      </c>
      <c r="B93" s="231"/>
      <c r="C93" s="232"/>
      <c r="D93" s="96"/>
      <c r="E93" s="148" t="s">
        <v>183</v>
      </c>
      <c r="F93" s="75">
        <v>1100</v>
      </c>
      <c r="G93" s="75">
        <v>0</v>
      </c>
      <c r="H93" s="21">
        <f>G93/F93*100</f>
        <v>0</v>
      </c>
    </row>
    <row r="94" spans="1:8" ht="31.2" x14ac:dyDescent="0.3">
      <c r="A94" s="149"/>
      <c r="B94" s="150">
        <v>42</v>
      </c>
      <c r="C94" s="151"/>
      <c r="D94" s="96"/>
      <c r="E94" s="156" t="s">
        <v>179</v>
      </c>
      <c r="F94" s="75">
        <v>1100</v>
      </c>
      <c r="G94" s="75">
        <v>0</v>
      </c>
      <c r="H94" s="21">
        <v>0</v>
      </c>
    </row>
    <row r="95" spans="1:8" ht="15.6" x14ac:dyDescent="0.3">
      <c r="A95" s="152"/>
      <c r="B95" s="153" t="s">
        <v>45</v>
      </c>
      <c r="C95" s="154">
        <v>4241</v>
      </c>
      <c r="D95" s="96"/>
      <c r="E95" s="157" t="s">
        <v>141</v>
      </c>
      <c r="F95" s="67">
        <v>1100</v>
      </c>
      <c r="G95" s="75">
        <v>0</v>
      </c>
      <c r="H95" s="25">
        <v>0</v>
      </c>
    </row>
    <row r="96" spans="1:8" ht="42.6" customHeight="1" x14ac:dyDescent="0.3">
      <c r="A96" s="230" t="s">
        <v>240</v>
      </c>
      <c r="B96" s="231"/>
      <c r="C96" s="232"/>
      <c r="D96" s="96"/>
      <c r="E96" s="148" t="s">
        <v>232</v>
      </c>
      <c r="F96" s="75">
        <v>310</v>
      </c>
      <c r="G96" s="75">
        <v>0</v>
      </c>
      <c r="H96" s="21">
        <f>G96/F96*100</f>
        <v>0</v>
      </c>
    </row>
    <row r="97" spans="1:8" ht="31.2" customHeight="1" x14ac:dyDescent="0.3">
      <c r="A97" s="149"/>
      <c r="B97" s="150">
        <v>42</v>
      </c>
      <c r="C97" s="151"/>
      <c r="D97" s="96"/>
      <c r="E97" s="156" t="s">
        <v>179</v>
      </c>
      <c r="F97" s="75">
        <v>310</v>
      </c>
      <c r="G97" s="75">
        <v>0</v>
      </c>
      <c r="H97" s="21">
        <v>0</v>
      </c>
    </row>
    <row r="98" spans="1:8" ht="15.6" customHeight="1" x14ac:dyDescent="0.3">
      <c r="A98" s="152"/>
      <c r="B98" s="153" t="s">
        <v>45</v>
      </c>
      <c r="C98" s="154">
        <v>4241</v>
      </c>
      <c r="D98" s="96"/>
      <c r="E98" s="157" t="s">
        <v>141</v>
      </c>
      <c r="F98" s="67">
        <v>310</v>
      </c>
      <c r="G98" s="75">
        <v>0</v>
      </c>
      <c r="H98" s="25">
        <v>0</v>
      </c>
    </row>
    <row r="99" spans="1:8" s="106" customFormat="1" ht="15.6" x14ac:dyDescent="0.3">
      <c r="A99" s="158"/>
      <c r="B99" s="153"/>
      <c r="C99" s="153"/>
      <c r="D99" s="159"/>
      <c r="E99" s="157"/>
      <c r="F99" s="67"/>
      <c r="G99" s="75"/>
      <c r="H99" s="25"/>
    </row>
    <row r="100" spans="1:8" s="81" customFormat="1" ht="15.6" x14ac:dyDescent="0.3">
      <c r="A100" s="32"/>
      <c r="B100" s="230" t="s">
        <v>180</v>
      </c>
      <c r="C100" s="231"/>
      <c r="D100" s="232"/>
      <c r="E100" s="160" t="s">
        <v>181</v>
      </c>
      <c r="F100" s="75">
        <f>F101+F104+F122</f>
        <v>120646.72</v>
      </c>
      <c r="G100" s="21">
        <f>G101+G104+G122</f>
        <v>56764.520000000004</v>
      </c>
      <c r="H100" s="21">
        <f>G100/F100*100</f>
        <v>47.0501974691065</v>
      </c>
    </row>
    <row r="101" spans="1:8" s="81" customFormat="1" ht="31.2" x14ac:dyDescent="0.3">
      <c r="A101" s="32"/>
      <c r="B101" s="230" t="s">
        <v>182</v>
      </c>
      <c r="C101" s="231"/>
      <c r="D101" s="232"/>
      <c r="E101" s="160" t="s">
        <v>203</v>
      </c>
      <c r="F101" s="75">
        <v>8818.82</v>
      </c>
      <c r="G101" s="21">
        <v>0</v>
      </c>
      <c r="H101" s="25"/>
    </row>
    <row r="102" spans="1:8" s="81" customFormat="1" ht="31.2" x14ac:dyDescent="0.3">
      <c r="A102" s="32"/>
      <c r="B102" s="152"/>
      <c r="C102" s="150">
        <v>42</v>
      </c>
      <c r="D102" s="159"/>
      <c r="E102" s="161" t="s">
        <v>179</v>
      </c>
      <c r="F102" s="75">
        <v>8818.82</v>
      </c>
      <c r="G102" s="22">
        <v>0</v>
      </c>
      <c r="H102" s="25"/>
    </row>
    <row r="103" spans="1:8" ht="15.6" x14ac:dyDescent="0.3">
      <c r="A103" s="32"/>
      <c r="B103" s="162"/>
      <c r="C103" s="153"/>
      <c r="D103" s="154"/>
      <c r="E103" s="161"/>
      <c r="F103" s="25"/>
      <c r="G103" s="25">
        <v>0</v>
      </c>
      <c r="H103" s="25"/>
    </row>
    <row r="104" spans="1:8" ht="15.6" x14ac:dyDescent="0.3">
      <c r="A104" s="32"/>
      <c r="B104" s="230" t="s">
        <v>240</v>
      </c>
      <c r="C104" s="231"/>
      <c r="D104" s="232"/>
      <c r="E104" s="160" t="s">
        <v>232</v>
      </c>
      <c r="F104" s="75">
        <f>F105+F116+F118</f>
        <v>94947.5</v>
      </c>
      <c r="G104" s="21">
        <f>G105+G118</f>
        <v>47761.65</v>
      </c>
      <c r="H104" s="21">
        <f>G104/F104*100</f>
        <v>50.303220200637199</v>
      </c>
    </row>
    <row r="105" spans="1:8" ht="15.6" x14ac:dyDescent="0.3">
      <c r="A105" s="32"/>
      <c r="B105" s="152"/>
      <c r="C105" s="150">
        <v>32</v>
      </c>
      <c r="D105" s="154"/>
      <c r="E105" s="160" t="s">
        <v>178</v>
      </c>
      <c r="F105" s="163">
        <v>69800</v>
      </c>
      <c r="G105" s="21">
        <f>G106+G107+G108+G109+G111+G112+G113+G114+G115+G110</f>
        <v>43135.89</v>
      </c>
      <c r="H105" s="25">
        <f>G105/F105*100</f>
        <v>61.79926934097422</v>
      </c>
    </row>
    <row r="106" spans="1:8" ht="15.6" x14ac:dyDescent="0.3">
      <c r="A106" s="32"/>
      <c r="B106" s="152"/>
      <c r="C106" s="150"/>
      <c r="D106" s="154">
        <v>3211</v>
      </c>
      <c r="E106" s="161" t="s">
        <v>75</v>
      </c>
      <c r="F106" s="67">
        <v>0</v>
      </c>
      <c r="G106" s="25">
        <v>206.74</v>
      </c>
      <c r="H106" s="25">
        <f>G116/F116*100</f>
        <v>0</v>
      </c>
    </row>
    <row r="107" spans="1:8" ht="31.2" x14ac:dyDescent="0.3">
      <c r="A107" s="32"/>
      <c r="B107" s="152"/>
      <c r="C107" s="150"/>
      <c r="D107" s="154">
        <v>3214</v>
      </c>
      <c r="E107" s="161" t="s">
        <v>189</v>
      </c>
      <c r="F107" s="67"/>
      <c r="G107" s="25">
        <v>11.5</v>
      </c>
      <c r="H107" s="25">
        <v>0</v>
      </c>
    </row>
    <row r="108" spans="1:8" ht="31.2" x14ac:dyDescent="0.3">
      <c r="A108" s="32"/>
      <c r="B108" s="152"/>
      <c r="C108" s="150"/>
      <c r="D108" s="154">
        <v>3221</v>
      </c>
      <c r="E108" s="161" t="s">
        <v>185</v>
      </c>
      <c r="F108" s="67">
        <v>0</v>
      </c>
      <c r="G108" s="25">
        <v>6251.95</v>
      </c>
      <c r="H108" s="25">
        <v>0</v>
      </c>
    </row>
    <row r="109" spans="1:8" ht="15.6" x14ac:dyDescent="0.3">
      <c r="A109" s="32"/>
      <c r="B109" s="152"/>
      <c r="C109" s="150"/>
      <c r="D109" s="154">
        <v>3222</v>
      </c>
      <c r="E109" s="161" t="s">
        <v>190</v>
      </c>
      <c r="F109" s="67"/>
      <c r="G109" s="25">
        <v>459.72</v>
      </c>
      <c r="H109" s="25">
        <v>0</v>
      </c>
    </row>
    <row r="110" spans="1:8" ht="31.2" x14ac:dyDescent="0.3">
      <c r="A110" s="32"/>
      <c r="B110" s="152"/>
      <c r="C110" s="150"/>
      <c r="D110" s="154">
        <v>3224</v>
      </c>
      <c r="E110" s="161" t="s">
        <v>204</v>
      </c>
      <c r="F110" s="67"/>
      <c r="G110" s="25">
        <v>360</v>
      </c>
      <c r="H110" s="25">
        <v>0</v>
      </c>
    </row>
    <row r="111" spans="1:8" ht="15.6" x14ac:dyDescent="0.3">
      <c r="A111" s="32"/>
      <c r="B111" s="152"/>
      <c r="C111" s="150"/>
      <c r="D111" s="154">
        <v>3225</v>
      </c>
      <c r="E111" s="161" t="s">
        <v>191</v>
      </c>
      <c r="F111" s="67"/>
      <c r="G111" s="25">
        <v>8371.94</v>
      </c>
      <c r="H111" s="25">
        <v>0</v>
      </c>
    </row>
    <row r="112" spans="1:8" ht="15.6" x14ac:dyDescent="0.3">
      <c r="A112" s="164"/>
      <c r="B112" s="152"/>
      <c r="C112" s="150"/>
      <c r="D112" s="154">
        <v>3231</v>
      </c>
      <c r="E112" s="161" t="s">
        <v>192</v>
      </c>
      <c r="F112" s="67"/>
      <c r="G112" s="25">
        <v>501.68</v>
      </c>
      <c r="H112" s="25">
        <v>0</v>
      </c>
    </row>
    <row r="113" spans="1:8" ht="15.6" x14ac:dyDescent="0.3">
      <c r="A113" s="32"/>
      <c r="B113" s="152"/>
      <c r="C113" s="150"/>
      <c r="D113" s="154">
        <v>3239</v>
      </c>
      <c r="E113" s="161" t="s">
        <v>193</v>
      </c>
      <c r="F113" s="67"/>
      <c r="G113" s="25">
        <v>25543.68</v>
      </c>
      <c r="H113" s="25">
        <v>0</v>
      </c>
    </row>
    <row r="114" spans="1:8" ht="15.6" x14ac:dyDescent="0.3">
      <c r="A114" s="32"/>
      <c r="B114" s="152"/>
      <c r="C114" s="150"/>
      <c r="D114" s="154">
        <v>3293</v>
      </c>
      <c r="E114" s="161" t="s">
        <v>162</v>
      </c>
      <c r="F114" s="67"/>
      <c r="G114" s="25">
        <v>538.92999999999995</v>
      </c>
      <c r="H114" s="25">
        <v>0</v>
      </c>
    </row>
    <row r="115" spans="1:8" ht="15.6" x14ac:dyDescent="0.3">
      <c r="A115" s="32"/>
      <c r="B115" s="152"/>
      <c r="C115" s="150"/>
      <c r="D115" s="154">
        <v>3299</v>
      </c>
      <c r="E115" s="161" t="s">
        <v>205</v>
      </c>
      <c r="F115" s="67"/>
      <c r="G115" s="25">
        <v>889.75</v>
      </c>
      <c r="H115" s="25">
        <v>0</v>
      </c>
    </row>
    <row r="116" spans="1:8" ht="31.2" x14ac:dyDescent="0.3">
      <c r="A116" s="32"/>
      <c r="B116" s="152"/>
      <c r="C116" s="150">
        <v>37</v>
      </c>
      <c r="D116" s="154"/>
      <c r="E116" s="31" t="s">
        <v>186</v>
      </c>
      <c r="F116" s="75">
        <v>7500</v>
      </c>
      <c r="G116" s="21">
        <v>0</v>
      </c>
      <c r="H116" s="21">
        <f>G116/F116*100</f>
        <v>0</v>
      </c>
    </row>
    <row r="117" spans="1:8" ht="15.6" x14ac:dyDescent="0.3">
      <c r="A117" s="32"/>
      <c r="B117" s="152"/>
      <c r="C117" s="150"/>
      <c r="D117" s="154">
        <v>3722</v>
      </c>
      <c r="E117" s="23" t="s">
        <v>187</v>
      </c>
      <c r="F117" s="67">
        <v>0</v>
      </c>
      <c r="G117" s="25">
        <v>0</v>
      </c>
      <c r="H117" s="21">
        <v>0</v>
      </c>
    </row>
    <row r="118" spans="1:8" ht="31.2" x14ac:dyDescent="0.3">
      <c r="A118" s="32"/>
      <c r="B118" s="152"/>
      <c r="C118" s="150">
        <v>42</v>
      </c>
      <c r="D118" s="154"/>
      <c r="E118" s="165" t="s">
        <v>179</v>
      </c>
      <c r="F118" s="75">
        <v>17647.5</v>
      </c>
      <c r="G118" s="21">
        <f>G119+G120+G121</f>
        <v>4625.7599999999993</v>
      </c>
      <c r="H118" s="25">
        <f>G118/F118*100</f>
        <v>26.211984700382484</v>
      </c>
    </row>
    <row r="119" spans="1:8" ht="15.6" x14ac:dyDescent="0.3">
      <c r="A119" s="32"/>
      <c r="B119" s="152"/>
      <c r="C119" s="150"/>
      <c r="D119" s="154">
        <v>4221</v>
      </c>
      <c r="E119" s="161" t="s">
        <v>188</v>
      </c>
      <c r="F119" s="67">
        <v>0</v>
      </c>
      <c r="G119" s="25">
        <v>2466.39</v>
      </c>
      <c r="H119" s="25">
        <v>0</v>
      </c>
    </row>
    <row r="120" spans="1:8" ht="15.6" x14ac:dyDescent="0.3">
      <c r="A120" s="32"/>
      <c r="B120" s="152"/>
      <c r="C120" s="150"/>
      <c r="D120" s="154">
        <v>4225</v>
      </c>
      <c r="E120" s="161" t="s">
        <v>258</v>
      </c>
      <c r="F120" s="67">
        <v>0</v>
      </c>
      <c r="G120" s="25">
        <v>1996.18</v>
      </c>
      <c r="H120" s="25">
        <v>0</v>
      </c>
    </row>
    <row r="121" spans="1:8" ht="15.6" x14ac:dyDescent="0.3">
      <c r="A121" s="32"/>
      <c r="B121" s="152"/>
      <c r="C121" s="150"/>
      <c r="D121" s="154">
        <v>4241</v>
      </c>
      <c r="E121" s="161" t="s">
        <v>141</v>
      </c>
      <c r="F121" s="67">
        <v>0</v>
      </c>
      <c r="G121" s="25">
        <v>163.19</v>
      </c>
      <c r="H121" s="96">
        <v>0</v>
      </c>
    </row>
    <row r="122" spans="1:8" s="12" customFormat="1" ht="15.6" x14ac:dyDescent="0.3">
      <c r="A122" s="43"/>
      <c r="B122" s="230" t="s">
        <v>240</v>
      </c>
      <c r="C122" s="231"/>
      <c r="D122" s="232"/>
      <c r="E122" s="160" t="s">
        <v>245</v>
      </c>
      <c r="F122" s="75">
        <v>16880.400000000001</v>
      </c>
      <c r="G122" s="21">
        <f>G123</f>
        <v>9002.8700000000008</v>
      </c>
      <c r="H122" s="166">
        <f>G122/F122*100</f>
        <v>53.333274093030965</v>
      </c>
    </row>
    <row r="123" spans="1:8" ht="15.6" x14ac:dyDescent="0.3">
      <c r="A123" s="32"/>
      <c r="B123" s="152"/>
      <c r="C123" s="150">
        <v>32</v>
      </c>
      <c r="D123" s="154"/>
      <c r="E123" s="160" t="s">
        <v>178</v>
      </c>
      <c r="F123" s="75">
        <v>16880.400000000001</v>
      </c>
      <c r="G123" s="21">
        <f>G128+G132+G133+G134+G124+G125+G126+G127+G130+G131+G129</f>
        <v>9002.8700000000008</v>
      </c>
      <c r="H123" s="167">
        <f>G123/F123*100</f>
        <v>53.333274093030965</v>
      </c>
    </row>
    <row r="124" spans="1:8" ht="15.6" x14ac:dyDescent="0.3">
      <c r="A124" s="32"/>
      <c r="B124" s="152"/>
      <c r="C124" s="150"/>
      <c r="D124" s="154">
        <v>3211</v>
      </c>
      <c r="E124" s="161" t="s">
        <v>75</v>
      </c>
      <c r="F124" s="67">
        <v>0</v>
      </c>
      <c r="G124" s="25">
        <v>3231.4</v>
      </c>
      <c r="H124" s="168">
        <v>0</v>
      </c>
    </row>
    <row r="125" spans="1:8" ht="15.6" x14ac:dyDescent="0.3">
      <c r="A125" s="32"/>
      <c r="B125" s="152"/>
      <c r="C125" s="150"/>
      <c r="D125" s="154">
        <v>3213</v>
      </c>
      <c r="E125" s="161" t="s">
        <v>256</v>
      </c>
      <c r="F125" s="67">
        <v>0</v>
      </c>
      <c r="G125" s="25">
        <v>399.3</v>
      </c>
      <c r="H125" s="168">
        <v>0</v>
      </c>
    </row>
    <row r="126" spans="1:8" ht="15.6" x14ac:dyDescent="0.3">
      <c r="A126" s="32"/>
      <c r="B126" s="152"/>
      <c r="C126" s="150"/>
      <c r="D126" s="154">
        <v>3214</v>
      </c>
      <c r="E126" s="161" t="s">
        <v>257</v>
      </c>
      <c r="F126" s="67">
        <v>0</v>
      </c>
      <c r="G126" s="25">
        <v>434</v>
      </c>
      <c r="H126" s="168">
        <v>0</v>
      </c>
    </row>
    <row r="127" spans="1:8" ht="31.2" x14ac:dyDescent="0.3">
      <c r="A127" s="32"/>
      <c r="B127" s="152"/>
      <c r="C127" s="150"/>
      <c r="D127" s="154">
        <v>3221</v>
      </c>
      <c r="E127" s="161" t="s">
        <v>185</v>
      </c>
      <c r="F127" s="67">
        <v>0</v>
      </c>
      <c r="G127" s="25">
        <v>314.02</v>
      </c>
      <c r="H127" s="168">
        <v>0</v>
      </c>
    </row>
    <row r="128" spans="1:8" ht="15.6" x14ac:dyDescent="0.3">
      <c r="A128" s="32"/>
      <c r="B128" s="149"/>
      <c r="C128" s="150"/>
      <c r="D128" s="154">
        <v>3222</v>
      </c>
      <c r="E128" s="161" t="s">
        <v>190</v>
      </c>
      <c r="F128" s="67">
        <v>0</v>
      </c>
      <c r="G128" s="25">
        <v>201.61</v>
      </c>
      <c r="H128" s="168">
        <v>0</v>
      </c>
    </row>
    <row r="129" spans="1:8" ht="15.6" x14ac:dyDescent="0.3">
      <c r="A129" s="32"/>
      <c r="B129" s="149"/>
      <c r="C129" s="150"/>
      <c r="D129" s="154">
        <v>3224</v>
      </c>
      <c r="E129" s="161" t="s">
        <v>260</v>
      </c>
      <c r="F129" s="67">
        <v>0</v>
      </c>
      <c r="G129" s="25">
        <v>158.01</v>
      </c>
      <c r="H129" s="168">
        <v>0</v>
      </c>
    </row>
    <row r="130" spans="1:8" ht="15.6" x14ac:dyDescent="0.3">
      <c r="A130" s="32"/>
      <c r="B130" s="149"/>
      <c r="C130" s="150"/>
      <c r="D130" s="154">
        <v>3225</v>
      </c>
      <c r="E130" s="161" t="s">
        <v>191</v>
      </c>
      <c r="F130" s="67">
        <v>0</v>
      </c>
      <c r="G130" s="25">
        <v>62.99</v>
      </c>
      <c r="H130" s="168">
        <v>0</v>
      </c>
    </row>
    <row r="131" spans="1:8" ht="31.2" x14ac:dyDescent="0.3">
      <c r="A131" s="32"/>
      <c r="B131" s="149"/>
      <c r="C131" s="150"/>
      <c r="D131" s="154">
        <v>3232</v>
      </c>
      <c r="E131" s="161" t="s">
        <v>210</v>
      </c>
      <c r="F131" s="67">
        <v>0</v>
      </c>
      <c r="G131" s="25">
        <v>825.75</v>
      </c>
      <c r="H131" s="168">
        <v>0</v>
      </c>
    </row>
    <row r="132" spans="1:8" ht="15.6" x14ac:dyDescent="0.3">
      <c r="A132" s="32"/>
      <c r="B132" s="169"/>
      <c r="C132" s="170"/>
      <c r="D132" s="171">
        <v>3239</v>
      </c>
      <c r="E132" s="161" t="s">
        <v>193</v>
      </c>
      <c r="F132" s="107">
        <v>0</v>
      </c>
      <c r="G132" s="167">
        <v>300</v>
      </c>
      <c r="H132" s="168">
        <v>0</v>
      </c>
    </row>
    <row r="133" spans="1:8" s="80" customFormat="1" ht="14.4" customHeight="1" x14ac:dyDescent="0.3">
      <c r="A133" s="32"/>
      <c r="B133" s="169"/>
      <c r="C133" s="170"/>
      <c r="D133" s="171">
        <v>3293</v>
      </c>
      <c r="E133" s="161" t="s">
        <v>162</v>
      </c>
      <c r="F133" s="107">
        <v>0</v>
      </c>
      <c r="G133" s="167">
        <v>2229.33</v>
      </c>
      <c r="H133" s="168">
        <v>0</v>
      </c>
    </row>
    <row r="134" spans="1:8" ht="15.6" x14ac:dyDescent="0.3">
      <c r="A134" s="32"/>
      <c r="B134" s="169"/>
      <c r="C134" s="170"/>
      <c r="D134" s="171">
        <v>3299</v>
      </c>
      <c r="E134" s="161" t="s">
        <v>205</v>
      </c>
      <c r="F134" s="107">
        <v>0</v>
      </c>
      <c r="G134" s="107">
        <v>846.46</v>
      </c>
      <c r="H134" s="168">
        <v>0</v>
      </c>
    </row>
    <row r="135" spans="1:8" ht="31.2" x14ac:dyDescent="0.3">
      <c r="A135" s="32"/>
      <c r="B135" s="226" t="s">
        <v>130</v>
      </c>
      <c r="C135" s="233"/>
      <c r="D135" s="234"/>
      <c r="E135" s="137" t="s">
        <v>123</v>
      </c>
      <c r="F135" s="75">
        <v>37440</v>
      </c>
      <c r="G135" s="21">
        <v>21645.74</v>
      </c>
      <c r="H135" s="21">
        <f>G135/F135*100</f>
        <v>57.814476495726495</v>
      </c>
    </row>
    <row r="136" spans="1:8" ht="15.6" x14ac:dyDescent="0.3">
      <c r="A136" s="32"/>
      <c r="B136" s="229" t="s">
        <v>228</v>
      </c>
      <c r="C136" s="227"/>
      <c r="D136" s="228"/>
      <c r="E136" s="134" t="s">
        <v>113</v>
      </c>
      <c r="F136" s="67">
        <v>37440</v>
      </c>
      <c r="G136" s="21">
        <v>21645.74</v>
      </c>
      <c r="H136" s="25">
        <f>G136/F136*100</f>
        <v>57.814476495726495</v>
      </c>
    </row>
    <row r="137" spans="1:8" ht="15.6" x14ac:dyDescent="0.3">
      <c r="A137" s="32"/>
      <c r="B137" s="135"/>
      <c r="C137" s="136">
        <v>32</v>
      </c>
      <c r="D137" s="134"/>
      <c r="E137" s="134" t="s">
        <v>10</v>
      </c>
      <c r="F137" s="67">
        <v>37440</v>
      </c>
      <c r="G137" s="21">
        <v>21645.74</v>
      </c>
      <c r="H137" s="25">
        <f>G137/F137*100</f>
        <v>57.814476495726495</v>
      </c>
    </row>
    <row r="138" spans="1:8" ht="15.6" x14ac:dyDescent="0.3">
      <c r="A138" s="32"/>
      <c r="B138" s="135"/>
      <c r="C138" s="133" t="s">
        <v>45</v>
      </c>
      <c r="D138" s="134">
        <v>3222</v>
      </c>
      <c r="E138" s="134" t="s">
        <v>145</v>
      </c>
      <c r="F138" s="67">
        <v>0</v>
      </c>
      <c r="G138" s="21">
        <v>21645.74</v>
      </c>
      <c r="H138" s="25">
        <v>0</v>
      </c>
    </row>
    <row r="139" spans="1:8" ht="46.8" x14ac:dyDescent="0.3">
      <c r="A139" s="32"/>
      <c r="B139" s="226" t="s">
        <v>129</v>
      </c>
      <c r="C139" s="227"/>
      <c r="D139" s="228"/>
      <c r="E139" s="137" t="s">
        <v>124</v>
      </c>
      <c r="F139" s="75">
        <v>202.5</v>
      </c>
      <c r="G139" s="21">
        <v>200.63</v>
      </c>
      <c r="H139" s="25">
        <f>G139/F139*100</f>
        <v>99.076543209876547</v>
      </c>
    </row>
    <row r="140" spans="1:8" ht="15.6" x14ac:dyDescent="0.3">
      <c r="A140" s="172"/>
      <c r="B140" s="229" t="s">
        <v>228</v>
      </c>
      <c r="C140" s="227"/>
      <c r="D140" s="228"/>
      <c r="E140" s="134" t="s">
        <v>113</v>
      </c>
      <c r="F140" s="67">
        <v>202.5</v>
      </c>
      <c r="G140" s="25">
        <v>200.63</v>
      </c>
      <c r="H140" s="25">
        <f>G140/F140*100</f>
        <v>99.076543209876547</v>
      </c>
    </row>
    <row r="141" spans="1:8" ht="15.6" x14ac:dyDescent="0.3">
      <c r="A141" s="32"/>
      <c r="B141" s="135"/>
      <c r="C141" s="136">
        <v>38</v>
      </c>
      <c r="D141" s="134"/>
      <c r="E141" s="134" t="s">
        <v>125</v>
      </c>
      <c r="F141" s="67">
        <v>202.5</v>
      </c>
      <c r="G141" s="25">
        <v>200.63</v>
      </c>
      <c r="H141" s="25">
        <v>0</v>
      </c>
    </row>
    <row r="142" spans="1:8" ht="15.6" x14ac:dyDescent="0.3">
      <c r="A142" s="32"/>
      <c r="B142" s="135"/>
      <c r="C142" s="133"/>
      <c r="D142" s="134">
        <v>3812</v>
      </c>
      <c r="E142" s="74" t="s">
        <v>126</v>
      </c>
      <c r="F142" s="67">
        <v>0</v>
      </c>
      <c r="G142" s="25">
        <v>200.63</v>
      </c>
      <c r="H142" s="25">
        <v>0</v>
      </c>
    </row>
    <row r="143" spans="1:8" ht="26.4" customHeight="1" x14ac:dyDescent="0.3">
      <c r="A143" s="32"/>
      <c r="B143" s="230" t="s">
        <v>241</v>
      </c>
      <c r="C143" s="231"/>
      <c r="D143" s="232"/>
      <c r="E143" s="160" t="s">
        <v>242</v>
      </c>
      <c r="F143" s="75">
        <f>F144+F154+F160+F149</f>
        <v>12620.82</v>
      </c>
      <c r="G143" s="75">
        <f>G144+G154+G160+G149</f>
        <v>5390.72</v>
      </c>
      <c r="H143" s="21">
        <f>G143/F143*100</f>
        <v>42.712914057882138</v>
      </c>
    </row>
    <row r="144" spans="1:8" ht="15.6" x14ac:dyDescent="0.3">
      <c r="A144" s="32"/>
      <c r="B144" s="230" t="s">
        <v>243</v>
      </c>
      <c r="C144" s="231"/>
      <c r="D144" s="232"/>
      <c r="E144" s="160" t="s">
        <v>65</v>
      </c>
      <c r="F144" s="75">
        <f>F145+F148</f>
        <v>5811.8899999999994</v>
      </c>
      <c r="G144" s="75">
        <f>G145+G148</f>
        <v>1762.4299999999998</v>
      </c>
      <c r="H144" s="21">
        <f>G144/F144*100</f>
        <v>30.324558792406602</v>
      </c>
    </row>
    <row r="145" spans="1:8" ht="15.6" x14ac:dyDescent="0.3">
      <c r="A145" s="32"/>
      <c r="B145" s="149"/>
      <c r="C145" s="150">
        <v>31</v>
      </c>
      <c r="D145" s="151"/>
      <c r="E145" s="160" t="s">
        <v>68</v>
      </c>
      <c r="F145" s="67">
        <v>5374.23</v>
      </c>
      <c r="G145" s="67">
        <f>G146+G147</f>
        <v>1706.07</v>
      </c>
      <c r="H145" s="25">
        <f>G145/F145*100</f>
        <v>31.745384920258346</v>
      </c>
    </row>
    <row r="146" spans="1:8" ht="15.6" x14ac:dyDescent="0.3">
      <c r="A146" s="32"/>
      <c r="B146" s="152"/>
      <c r="C146" s="153"/>
      <c r="D146" s="154">
        <v>3111</v>
      </c>
      <c r="E146" s="161" t="s">
        <v>70</v>
      </c>
      <c r="F146" s="67">
        <v>0</v>
      </c>
      <c r="G146" s="67">
        <v>1424.57</v>
      </c>
      <c r="H146" s="25">
        <v>0</v>
      </c>
    </row>
    <row r="147" spans="1:8" ht="31.2" x14ac:dyDescent="0.3">
      <c r="A147" s="32"/>
      <c r="B147" s="152"/>
      <c r="C147" s="153"/>
      <c r="D147" s="154">
        <v>3132</v>
      </c>
      <c r="E147" s="161" t="s">
        <v>73</v>
      </c>
      <c r="F147" s="67">
        <v>0</v>
      </c>
      <c r="G147" s="25">
        <v>281.5</v>
      </c>
      <c r="H147" s="25">
        <v>0</v>
      </c>
    </row>
    <row r="148" spans="1:8" ht="15.6" x14ac:dyDescent="0.3">
      <c r="A148" s="32"/>
      <c r="B148" s="152"/>
      <c r="C148" s="150">
        <v>32</v>
      </c>
      <c r="D148" s="154">
        <v>3212</v>
      </c>
      <c r="E148" s="161" t="s">
        <v>10</v>
      </c>
      <c r="F148" s="67">
        <v>437.66</v>
      </c>
      <c r="G148" s="25">
        <v>56.36</v>
      </c>
      <c r="H148" s="25">
        <f>G148/F148*100</f>
        <v>12.877576200703741</v>
      </c>
    </row>
    <row r="149" spans="1:8" ht="14.4" customHeight="1" x14ac:dyDescent="0.3">
      <c r="A149" s="32"/>
      <c r="B149" s="230" t="s">
        <v>243</v>
      </c>
      <c r="C149" s="231"/>
      <c r="D149" s="232"/>
      <c r="E149" s="160" t="s">
        <v>246</v>
      </c>
      <c r="F149" s="75">
        <v>2294.1999999999998</v>
      </c>
      <c r="G149" s="75">
        <f>G150</f>
        <v>1517.3000000000002</v>
      </c>
      <c r="H149" s="21">
        <f>G149/F149*100</f>
        <v>66.136343823555066</v>
      </c>
    </row>
    <row r="150" spans="1:8" ht="15.6" x14ac:dyDescent="0.3">
      <c r="A150" s="32"/>
      <c r="B150" s="149"/>
      <c r="C150" s="150">
        <v>31</v>
      </c>
      <c r="D150" s="151"/>
      <c r="E150" s="160" t="s">
        <v>68</v>
      </c>
      <c r="F150" s="75">
        <v>2294.1999999999998</v>
      </c>
      <c r="G150" s="75">
        <f>G151+G152</f>
        <v>1517.3000000000002</v>
      </c>
      <c r="H150" s="25">
        <f>G150/F150*100</f>
        <v>66.136343823555066</v>
      </c>
    </row>
    <row r="151" spans="1:8" ht="15.6" x14ac:dyDescent="0.3">
      <c r="A151" s="32"/>
      <c r="B151" s="152"/>
      <c r="C151" s="153"/>
      <c r="D151" s="154">
        <v>3111</v>
      </c>
      <c r="E151" s="161" t="s">
        <v>70</v>
      </c>
      <c r="F151" s="67">
        <v>0</v>
      </c>
      <c r="G151" s="67">
        <v>1266.94</v>
      </c>
      <c r="H151" s="25">
        <v>0</v>
      </c>
    </row>
    <row r="152" spans="1:8" ht="14.4" customHeight="1" x14ac:dyDescent="0.3">
      <c r="A152" s="32"/>
      <c r="B152" s="152"/>
      <c r="C152" s="153"/>
      <c r="D152" s="154">
        <v>3132</v>
      </c>
      <c r="E152" s="161" t="s">
        <v>73</v>
      </c>
      <c r="F152" s="67"/>
      <c r="G152" s="25">
        <v>250.36</v>
      </c>
      <c r="H152" s="25">
        <v>0</v>
      </c>
    </row>
    <row r="153" spans="1:8" ht="15.6" x14ac:dyDescent="0.3">
      <c r="A153" s="32"/>
      <c r="B153" s="152"/>
      <c r="C153" s="150"/>
      <c r="D153" s="154"/>
      <c r="E153" s="161"/>
      <c r="F153" s="75"/>
      <c r="G153" s="21"/>
      <c r="H153" s="21"/>
    </row>
    <row r="154" spans="1:8" ht="15.6" x14ac:dyDescent="0.3">
      <c r="A154" s="32"/>
      <c r="B154" s="230" t="s">
        <v>247</v>
      </c>
      <c r="C154" s="231"/>
      <c r="D154" s="232"/>
      <c r="E154" s="160" t="s">
        <v>244</v>
      </c>
      <c r="F154" s="75">
        <v>677.21</v>
      </c>
      <c r="G154" s="22">
        <f>G155+G158</f>
        <v>316.65999999999997</v>
      </c>
      <c r="H154" s="21">
        <f>G154/F154*100</f>
        <v>46.759498530736401</v>
      </c>
    </row>
    <row r="155" spans="1:8" ht="15.6" x14ac:dyDescent="0.3">
      <c r="A155" s="32"/>
      <c r="B155" s="149"/>
      <c r="C155" s="150">
        <v>31</v>
      </c>
      <c r="D155" s="151"/>
      <c r="E155" s="160" t="s">
        <v>68</v>
      </c>
      <c r="F155" s="75">
        <v>600.29999999999995</v>
      </c>
      <c r="G155" s="22">
        <f>G156+G157</f>
        <v>306.76</v>
      </c>
      <c r="H155" s="21">
        <f>G155/F155*100</f>
        <v>51.101116108612366</v>
      </c>
    </row>
    <row r="156" spans="1:8" ht="15.6" x14ac:dyDescent="0.3">
      <c r="A156" s="32"/>
      <c r="B156" s="152"/>
      <c r="C156" s="153"/>
      <c r="D156" s="154">
        <v>3111</v>
      </c>
      <c r="E156" s="161" t="s">
        <v>70</v>
      </c>
      <c r="F156" s="75"/>
      <c r="G156" s="25">
        <v>256.14</v>
      </c>
      <c r="H156" s="25">
        <v>0</v>
      </c>
    </row>
    <row r="157" spans="1:8" ht="31.2" x14ac:dyDescent="0.3">
      <c r="A157" s="32"/>
      <c r="B157" s="152"/>
      <c r="C157" s="153"/>
      <c r="D157" s="154">
        <v>3132</v>
      </c>
      <c r="E157" s="161" t="s">
        <v>73</v>
      </c>
      <c r="F157" s="75"/>
      <c r="G157" s="25">
        <v>50.62</v>
      </c>
      <c r="H157" s="21">
        <v>0</v>
      </c>
    </row>
    <row r="158" spans="1:8" ht="15.6" x14ac:dyDescent="0.3">
      <c r="A158" s="32"/>
      <c r="B158" s="152"/>
      <c r="C158" s="150">
        <v>32</v>
      </c>
      <c r="D158" s="154">
        <v>3212</v>
      </c>
      <c r="E158" s="161" t="s">
        <v>10</v>
      </c>
      <c r="F158" s="75">
        <v>76.91</v>
      </c>
      <c r="G158" s="21">
        <v>9.9</v>
      </c>
      <c r="H158" s="21">
        <f>G158/F158*100</f>
        <v>12.872188272006241</v>
      </c>
    </row>
    <row r="159" spans="1:8" ht="15.6" x14ac:dyDescent="0.3">
      <c r="A159" s="32"/>
      <c r="B159" s="152"/>
      <c r="C159" s="153"/>
      <c r="D159" s="154"/>
      <c r="E159" s="161"/>
      <c r="F159" s="75"/>
      <c r="G159" s="75"/>
      <c r="H159" s="21"/>
    </row>
    <row r="160" spans="1:8" ht="15.6" x14ac:dyDescent="0.3">
      <c r="A160" s="32"/>
      <c r="B160" s="230" t="s">
        <v>248</v>
      </c>
      <c r="C160" s="231"/>
      <c r="D160" s="232"/>
      <c r="E160" s="160" t="s">
        <v>249</v>
      </c>
      <c r="F160" s="75">
        <v>3837.52</v>
      </c>
      <c r="G160" s="75">
        <f>G161+G164</f>
        <v>1794.3300000000002</v>
      </c>
      <c r="H160" s="21">
        <f>G160/F160*100</f>
        <v>46.757541328774835</v>
      </c>
    </row>
    <row r="161" spans="1:8" s="80" customFormat="1" ht="15.6" x14ac:dyDescent="0.3">
      <c r="A161" s="172"/>
      <c r="B161" s="149"/>
      <c r="C161" s="150">
        <v>31</v>
      </c>
      <c r="D161" s="151"/>
      <c r="E161" s="160" t="s">
        <v>68</v>
      </c>
      <c r="F161" s="75">
        <v>3401.69</v>
      </c>
      <c r="G161" s="75">
        <f>G162+G163</f>
        <v>1738.19</v>
      </c>
      <c r="H161" s="21">
        <f>G161/F161*100</f>
        <v>51.097836663540775</v>
      </c>
    </row>
    <row r="162" spans="1:8" ht="15.6" x14ac:dyDescent="0.3">
      <c r="A162" s="32"/>
      <c r="B162" s="152"/>
      <c r="C162" s="153"/>
      <c r="D162" s="154">
        <v>3111</v>
      </c>
      <c r="E162" s="161" t="s">
        <v>70</v>
      </c>
      <c r="F162" s="75"/>
      <c r="G162" s="67">
        <v>1451.39</v>
      </c>
      <c r="H162" s="25">
        <v>0</v>
      </c>
    </row>
    <row r="163" spans="1:8" ht="31.2" x14ac:dyDescent="0.3">
      <c r="A163" s="32"/>
      <c r="B163" s="152"/>
      <c r="C163" s="96"/>
      <c r="D163" s="154">
        <v>3132</v>
      </c>
      <c r="E163" s="161" t="s">
        <v>73</v>
      </c>
      <c r="F163" s="75"/>
      <c r="G163" s="25">
        <v>286.8</v>
      </c>
      <c r="H163" s="25">
        <v>0</v>
      </c>
    </row>
    <row r="164" spans="1:8" ht="15.6" x14ac:dyDescent="0.3">
      <c r="A164" s="32"/>
      <c r="B164" s="169"/>
      <c r="C164" s="99">
        <v>32</v>
      </c>
      <c r="D164" s="154">
        <v>3212</v>
      </c>
      <c r="E164" s="161" t="s">
        <v>10</v>
      </c>
      <c r="F164" s="173">
        <v>435.83</v>
      </c>
      <c r="G164" s="107">
        <v>56.14</v>
      </c>
      <c r="H164" s="168">
        <f>G164/F164*100</f>
        <v>12.881169263244843</v>
      </c>
    </row>
    <row r="165" spans="1:8" ht="15.6" x14ac:dyDescent="0.3">
      <c r="A165" s="32"/>
      <c r="B165" s="169"/>
      <c r="C165" s="174"/>
      <c r="D165" s="159"/>
      <c r="E165" s="96"/>
      <c r="F165" s="107"/>
      <c r="G165" s="107"/>
      <c r="H165" s="96"/>
    </row>
    <row r="166" spans="1:8" ht="33.6" customHeight="1" x14ac:dyDescent="0.3">
      <c r="A166" s="32"/>
      <c r="B166" s="226" t="s">
        <v>250</v>
      </c>
      <c r="C166" s="227"/>
      <c r="D166" s="228"/>
      <c r="E166" s="137" t="s">
        <v>251</v>
      </c>
      <c r="F166" s="75">
        <f>F167+F170</f>
        <v>3399.1800000000003</v>
      </c>
      <c r="G166" s="75">
        <f>G167+G170</f>
        <v>3399.1800000000003</v>
      </c>
      <c r="H166" s="21">
        <f>G166/F166*100</f>
        <v>100</v>
      </c>
    </row>
    <row r="167" spans="1:8" ht="15.6" x14ac:dyDescent="0.3">
      <c r="A167" s="32"/>
      <c r="B167" s="226" t="s">
        <v>228</v>
      </c>
      <c r="C167" s="233"/>
      <c r="D167" s="234"/>
      <c r="E167" s="134" t="s">
        <v>232</v>
      </c>
      <c r="F167" s="67">
        <v>1561.18</v>
      </c>
      <c r="G167" s="67">
        <v>1561.18</v>
      </c>
      <c r="H167" s="25">
        <f>G167/F167*100</f>
        <v>100</v>
      </c>
    </row>
    <row r="168" spans="1:8" ht="26.4" customHeight="1" x14ac:dyDescent="0.3">
      <c r="A168" s="32"/>
      <c r="B168" s="135"/>
      <c r="C168" s="99">
        <v>37</v>
      </c>
      <c r="D168" s="159"/>
      <c r="E168" s="161" t="s">
        <v>259</v>
      </c>
      <c r="F168" s="67">
        <v>1561.18</v>
      </c>
      <c r="G168" s="67">
        <v>1561.18</v>
      </c>
      <c r="H168" s="25">
        <v>0</v>
      </c>
    </row>
    <row r="169" spans="1:8" ht="14.4" customHeight="1" x14ac:dyDescent="0.3">
      <c r="A169" s="32"/>
      <c r="B169" s="135"/>
      <c r="C169" s="133"/>
      <c r="D169" s="134"/>
      <c r="E169" s="74"/>
      <c r="F169" s="67">
        <v>0</v>
      </c>
      <c r="G169" s="67">
        <v>0</v>
      </c>
      <c r="H169" s="25">
        <v>0</v>
      </c>
    </row>
    <row r="170" spans="1:8" s="80" customFormat="1" ht="15.6" x14ac:dyDescent="0.3">
      <c r="A170" s="172"/>
      <c r="B170" s="226" t="s">
        <v>228</v>
      </c>
      <c r="C170" s="233"/>
      <c r="D170" s="234"/>
      <c r="E170" s="137" t="s">
        <v>252</v>
      </c>
      <c r="F170" s="75">
        <v>1838</v>
      </c>
      <c r="G170" s="75">
        <v>1838</v>
      </c>
      <c r="H170" s="21">
        <f>G170/F170*100</f>
        <v>100</v>
      </c>
    </row>
    <row r="171" spans="1:8" ht="15.6" x14ac:dyDescent="0.3">
      <c r="A171" s="32"/>
      <c r="B171" s="135"/>
      <c r="C171" s="99">
        <v>37</v>
      </c>
      <c r="D171" s="159"/>
      <c r="E171" s="161" t="s">
        <v>259</v>
      </c>
      <c r="F171" s="67">
        <v>1838</v>
      </c>
      <c r="G171" s="67">
        <v>1838</v>
      </c>
      <c r="H171" s="25">
        <v>0</v>
      </c>
    </row>
    <row r="172" spans="1:8" ht="15.6" x14ac:dyDescent="0.3">
      <c r="A172" s="32"/>
      <c r="B172" s="135"/>
      <c r="C172" s="133"/>
      <c r="D172" s="134"/>
      <c r="E172" s="74"/>
      <c r="F172" s="67">
        <v>0</v>
      </c>
      <c r="G172" s="67">
        <v>0</v>
      </c>
      <c r="H172" s="25">
        <v>0</v>
      </c>
    </row>
    <row r="174" spans="1:8" ht="14.4" customHeight="1" x14ac:dyDescent="0.3"/>
    <row r="179" ht="14.4" customHeight="1" x14ac:dyDescent="0.3"/>
  </sheetData>
  <autoFilter ref="B6:H89" xr:uid="{00000000-0009-0000-0000-000004000000}">
    <filterColumn colId="0" showButton="0"/>
    <filterColumn colId="1" showButton="0"/>
    <filterColumn colId="2" showButton="0"/>
  </autoFilter>
  <mergeCells count="47">
    <mergeCell ref="B2:H2"/>
    <mergeCell ref="B13:D13"/>
    <mergeCell ref="B8:D8"/>
    <mergeCell ref="B11:D11"/>
    <mergeCell ref="B12:D12"/>
    <mergeCell ref="B10:D10"/>
    <mergeCell ref="B9:D9"/>
    <mergeCell ref="B135:D135"/>
    <mergeCell ref="B53:D53"/>
    <mergeCell ref="B67:D67"/>
    <mergeCell ref="B73:D73"/>
    <mergeCell ref="B4:H4"/>
    <mergeCell ref="B6:E6"/>
    <mergeCell ref="B7:E7"/>
    <mergeCell ref="B41:D41"/>
    <mergeCell ref="B16:D16"/>
    <mergeCell ref="B61:D61"/>
    <mergeCell ref="B45:D45"/>
    <mergeCell ref="B52:D52"/>
    <mergeCell ref="B68:D68"/>
    <mergeCell ref="B55:D55"/>
    <mergeCell ref="B136:D136"/>
    <mergeCell ref="A89:C89"/>
    <mergeCell ref="A81:C81"/>
    <mergeCell ref="B72:D72"/>
    <mergeCell ref="A88:C88"/>
    <mergeCell ref="A93:C93"/>
    <mergeCell ref="A96:C96"/>
    <mergeCell ref="A92:C92"/>
    <mergeCell ref="B122:D122"/>
    <mergeCell ref="B100:D100"/>
    <mergeCell ref="B101:D101"/>
    <mergeCell ref="B104:D104"/>
    <mergeCell ref="A82:C82"/>
    <mergeCell ref="A75:C75"/>
    <mergeCell ref="A76:C76"/>
    <mergeCell ref="A77:C77"/>
    <mergeCell ref="B139:D139"/>
    <mergeCell ref="B140:D140"/>
    <mergeCell ref="B143:D143"/>
    <mergeCell ref="B167:D167"/>
    <mergeCell ref="B170:D170"/>
    <mergeCell ref="B144:D144"/>
    <mergeCell ref="B154:D154"/>
    <mergeCell ref="B160:D160"/>
    <mergeCell ref="B149:D149"/>
    <mergeCell ref="B166:D166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2</vt:i4>
      </vt:variant>
    </vt:vector>
  </HeadingPairs>
  <TitlesOfParts>
    <vt:vector size="7" baseType="lpstr">
      <vt:lpstr>SAŽETAK</vt:lpstr>
      <vt:lpstr> Račun prihoda i rashoda</vt:lpstr>
      <vt:lpstr>Rashodi prema izvorima finan</vt:lpstr>
      <vt:lpstr>Rashodi prema funkcijskoj k </vt:lpstr>
      <vt:lpstr>POSEBNI DIO</vt:lpstr>
      <vt:lpstr>' Račun prihoda i rashoda'!Podrucje_ispisa</vt:lpstr>
      <vt:lpstr>SAŽETAK!Podrucje_ispisa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2026-07-23T06:52:29Z</cp:lastPrinted>
  <dcterms:created xsi:type="dcterms:W3CDTF">2022-08-12T12:51:27Z</dcterms:created>
  <dcterms:modified xsi:type="dcterms:W3CDTF">2026-07-23T11:15:36Z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Format izgleda izvršenja financijskog plana proračunskog korisnika (1).xlsx</vt:lpwstr>
  </property>
</Properties>
</file>